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jgibb008\Objective\objective.ssi.govt.nz-8000-jgibb008\Objects\WinTalk\9806b947-325c-441c-b058-f6ffa8326287\"/>
    </mc:Choice>
  </mc:AlternateContent>
  <xr:revisionPtr revIDLastSave="0" documentId="13_ncr:1_{5A3E9A2B-9D95-439C-AB8F-B8B5325A8D64}" xr6:coauthVersionLast="36" xr6:coauthVersionMax="36" xr10:uidLastSave="{00000000-0000-0000-0000-000000000000}"/>
  <bookViews>
    <workbookView xWindow="12825" yWindow="-60" windowWidth="3375" windowHeight="7035" tabRatio="865" activeTab="1" xr2:uid="{00000000-000D-0000-FFFF-FFFF00000000}"/>
  </bookViews>
  <sheets>
    <sheet name="Disclaimer" sheetId="30" r:id="rId1"/>
    <sheet name="data reference" sheetId="29" r:id="rId2"/>
    <sheet name="A1" sheetId="1" r:id="rId3"/>
    <sheet name="A2" sheetId="32" r:id="rId4"/>
    <sheet name="A3" sheetId="37" r:id="rId5"/>
    <sheet name="A4" sheetId="55" r:id="rId6"/>
    <sheet name="A5" sheetId="56" r:id="rId7"/>
    <sheet name="A6" sheetId="38" r:id="rId8"/>
    <sheet name="A7" sheetId="39" r:id="rId9"/>
    <sheet name="A8" sheetId="40" r:id="rId10"/>
    <sheet name="A9" sheetId="41" r:id="rId11"/>
    <sheet name="A10" sheetId="42" r:id="rId12"/>
    <sheet name="A11" sheetId="43" r:id="rId13"/>
    <sheet name="A12" sheetId="44" r:id="rId14"/>
    <sheet name="A13" sheetId="45" r:id="rId15"/>
    <sheet name="A14" sheetId="46" r:id="rId16"/>
    <sheet name="A15" sheetId="47" r:id="rId17"/>
    <sheet name="A16" sheetId="48" r:id="rId18"/>
    <sheet name="A17" sheetId="49" r:id="rId19"/>
    <sheet name="A18" sheetId="50" r:id="rId20"/>
    <sheet name="B1" sheetId="51" r:id="rId21"/>
    <sheet name="B2" sheetId="52" r:id="rId22"/>
    <sheet name="B3" sheetId="53" r:id="rId23"/>
    <sheet name="B4" sheetId="54" r:id="rId24"/>
    <sheet name="B5" sheetId="57" r:id="rId25"/>
  </sheets>
  <definedNames>
    <definedName name="_ftn1" localSheetId="4">'A3'!$A$121</definedName>
    <definedName name="_ftnref1" localSheetId="4">'A3'!$A$118</definedName>
    <definedName name="_Ref11662220" localSheetId="13">'A12'!$A$46</definedName>
    <definedName name="_Ref11832461" localSheetId="8">'A7'!$A$7</definedName>
    <definedName name="_Ref11841330" localSheetId="12">'A11'!$A$100</definedName>
    <definedName name="_Ref11841333" localSheetId="12">'A11'!$A$110</definedName>
    <definedName name="_Ref12024212" localSheetId="4">'A3'!#REF!</definedName>
    <definedName name="_Ref12445107" localSheetId="7">'A6'!$A$7</definedName>
    <definedName name="_Ref12521322" localSheetId="15">'A14'!$A$71</definedName>
    <definedName name="_Ref12526808" localSheetId="14">'A13'!$A$17</definedName>
    <definedName name="_Ref12546155" localSheetId="16">'A15'!$A$45</definedName>
    <definedName name="_Ref13215745" localSheetId="2">'A1'!$A$88</definedName>
    <definedName name="_Ref13216874" localSheetId="3">'A1'!$A$78</definedName>
    <definedName name="_Ref13219644" localSheetId="21">'B2'!$A$37</definedName>
    <definedName name="_Ref13219703" localSheetId="3">'A2'!$A$71</definedName>
    <definedName name="_Ref13219712" localSheetId="3">'A2'!$A$82</definedName>
    <definedName name="_Ref501007236" localSheetId="2">'A1'!$B$7</definedName>
    <definedName name="_Ref506816592" localSheetId="2">'A1'!$B$7</definedName>
    <definedName name="_Ref8904750" localSheetId="19">'A18'!$A$77</definedName>
    <definedName name="_Ref8904811" localSheetId="19">'A18'!$A$92</definedName>
    <definedName name="tab_notes">#REF!</definedName>
    <definedName name="tab01_income_movement_1314">#REF!</definedName>
    <definedName name="tab02_income_movement_1011">#REF!</definedName>
    <definedName name="tab03_n_industry_1314">#REF!</definedName>
    <definedName name="tab04_n_industry_1011">#REF!</definedName>
    <definedName name="tab05_industry_dist_1314">#REF!</definedName>
    <definedName name="tab06_industry_dist_1011">#REF!</definedName>
    <definedName name="tab07_industry_sustain_1314">#REF!</definedName>
    <definedName name="tab08_industry_sustain_1011">#REF!</definedName>
    <definedName name="tab09_education_sustain_1314">#REF!</definedName>
    <definedName name="tab10_education_sustain_1011">#REF!</definedName>
    <definedName name="tab11_edu_emp_impact_1314">#REF!</definedName>
    <definedName name="tab12_edu_nob_impact_1314">#REF!</definedName>
    <definedName name="tab13_edu_emp_impact_1011">#REF!</definedName>
    <definedName name="tab14_edu_nob_impact_1011">#REF!</definedName>
    <definedName name="tab15_SPS_ychd_emp_1314">#REF!</definedName>
    <definedName name="tab16_SPS_ychd_nob_1314">#REF!</definedName>
    <definedName name="tab17_SPS_ychd_emp_1011">#REF!</definedName>
    <definedName name="tab18_SPS_ychd_nob_1011">#REF!</definedName>
    <definedName name="tab19_JWR_ageb_emp_1314">#REF!</definedName>
    <definedName name="tab20_JWR_ageb_nob_1314">#REF!</definedName>
    <definedName name="tab21_JWR_ageb_emp_1011">#REF!</definedName>
    <definedName name="tab22_JWR_ageb_nob_1011">#REF!</definedName>
    <definedName name="tab23_JWR_ethg_emp_1314">#REF!</definedName>
    <definedName name="tab24_JWR_ethg_nob_1314">#REF!</definedName>
    <definedName name="tab25_JWR_ethg_emp_1011">#REF!</definedName>
    <definedName name="tab26_JWR_ethg_nob_1011">#REF!</definedName>
    <definedName name="tab27_JWR_distg_emp_1314">#REF!</definedName>
    <definedName name="tab28_JWR_distg_nob_1314">#REF!</definedName>
    <definedName name="tab29_JWR_distg_emp_1011">#REF!</definedName>
    <definedName name="tab30_JWR_distg_nob_1011">#REF!</definedName>
    <definedName name="tab31_JHD_mh_emp_1314">#REF!</definedName>
    <definedName name="tab32_JHD_mh_nob_1314">#REF!</definedName>
    <definedName name="tab33_JHD_mh_emp_1011">#REF!</definedName>
    <definedName name="tab34_JHD_mh_nob_1011">#REF!</definedName>
    <definedName name="tab35_DET_emp_1314">#REF!</definedName>
    <definedName name="tab36_DET_nob_1314">#REF!</definedName>
    <definedName name="tab37_DET_emp_1011">#REF!</definedName>
    <definedName name="tab38_DET_nob_1011">#REF!</definedName>
    <definedName name="tab39_churn_all_emp_1314">#REF!</definedName>
    <definedName name="tab40_churn_all_nob_1314">#REF!</definedName>
    <definedName name="tab41_churn_10yr_emp_1314">#REF!</definedName>
    <definedName name="tab42_churn_10yr_nob_1314">#REF!</definedName>
    <definedName name="tab43_churn_5yr_emp_1314">#REF!</definedName>
    <definedName name="tab44_churn_5yr_nob_1314">#REF!</definedName>
    <definedName name="tab45_churn_4yr_emp_1314">#REF!</definedName>
    <definedName name="tab46_churn_4yr_nob_1314">#REF!</definedName>
    <definedName name="tab47_churn_3yr_emp_1314">#REF!</definedName>
    <definedName name="tab48_churn_3yr_nob_1314">#REF!</definedName>
    <definedName name="tab49_churn_2yr_emp_1314">#REF!</definedName>
    <definedName name="tab50_churn_2yr_nob_1314">#REF!</definedName>
    <definedName name="tab51_churn_1yr_emp_1314">#REF!</definedName>
    <definedName name="tab52_churn_1yr_nob_1314">#REF!</definedName>
    <definedName name="tab53_churn_all_emp_1011">#REF!</definedName>
    <definedName name="tab54_churn_all_nob_1011">#REF!</definedName>
    <definedName name="tab55_churn_10yr_emp_1011">#REF!</definedName>
    <definedName name="tab56_churn_10yr_nob_1011">#REF!</definedName>
    <definedName name="tab57_churn_5yr_emp_1011">#REF!</definedName>
    <definedName name="tab58_churn_5yr_nob_1011">#REF!</definedName>
    <definedName name="tab59_churn_4yr_emp_1011">#REF!</definedName>
    <definedName name="tab60_churn_4yr_nob_1011">#REF!</definedName>
    <definedName name="tab61_churn_3yr_emp_1011">#REF!</definedName>
    <definedName name="tab62_churn_3yr_nob_1011">#REF!</definedName>
    <definedName name="tab63_churn_2yr_emp_1011">#REF!</definedName>
    <definedName name="tab64_churn_2yr_nob_1011">#REF!</definedName>
    <definedName name="tab65_churn_1yr_emp_1011">#REF!</definedName>
    <definedName name="tab66_churn_1yr_nob_1011">#REF!</definedName>
    <definedName name="tab67_income_mov_ge_0pc_1314">#REF!</definedName>
    <definedName name="tab68_income_mov_ge_10pc_1314">#REF!</definedName>
    <definedName name="tab69_income_mov_ge_20pc_1314">#REF!</definedName>
    <definedName name="tab70_income_mov_ge_30pc_1314">#REF!</definedName>
    <definedName name="tab71_income_mov_ge_50pc_1314">#REF!</definedName>
    <definedName name="tab72_income_mov_ge_0pc_1011">#REF!</definedName>
    <definedName name="tab73_income_mov_ge_10pc_1011">#REF!</definedName>
    <definedName name="tab74_income_mov_ge_20pc_1011">#REF!</definedName>
    <definedName name="tab75_income_mov_ge_30pc_1011">#REF!</definedName>
    <definedName name="tab76_income_mov_ge_50pc_1011">#REF!</definedName>
    <definedName name="tab77_income_mov_industry_1314">#REF!</definedName>
    <definedName name="tab78_income_mov_cv_1314">#REF!</definedName>
    <definedName name="tab79_income_mov_industry_1011">#REF!</definedName>
    <definedName name="tab80_income_mov_cv_1011">#REF!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79" i="43" l="1"/>
  <c r="H80" i="43"/>
  <c r="H81" i="43"/>
  <c r="H82" i="43"/>
  <c r="H83" i="43"/>
  <c r="H84" i="43"/>
  <c r="H85" i="43"/>
  <c r="H86" i="43"/>
  <c r="H87" i="43"/>
  <c r="H88" i="43"/>
  <c r="H89" i="43"/>
  <c r="H90" i="43"/>
  <c r="H91" i="43"/>
  <c r="H92" i="43"/>
  <c r="H93" i="43"/>
  <c r="H94" i="43"/>
  <c r="H95" i="43"/>
  <c r="H96" i="43"/>
  <c r="H78" i="43"/>
  <c r="C79" i="43"/>
  <c r="C80" i="43"/>
  <c r="C81" i="43"/>
  <c r="C82" i="43"/>
  <c r="C83" i="43"/>
  <c r="C84" i="43"/>
  <c r="C85" i="43"/>
  <c r="C86" i="43"/>
  <c r="C87" i="43"/>
  <c r="C88" i="43"/>
  <c r="C89" i="43"/>
  <c r="C90" i="43"/>
  <c r="C91" i="43"/>
  <c r="C92" i="43"/>
  <c r="C93" i="43"/>
  <c r="C94" i="43"/>
  <c r="C95" i="43"/>
  <c r="C96" i="43"/>
  <c r="C78" i="43"/>
  <c r="H63" i="43"/>
  <c r="H64" i="43"/>
  <c r="H65" i="43"/>
  <c r="H66" i="43"/>
  <c r="H67" i="43"/>
  <c r="H68" i="43"/>
  <c r="H69" i="43"/>
  <c r="H70" i="43"/>
  <c r="H71" i="43"/>
  <c r="H72" i="43"/>
  <c r="H62" i="43"/>
  <c r="C63" i="43"/>
  <c r="C64" i="43"/>
  <c r="C65" i="43"/>
  <c r="C66" i="43"/>
  <c r="C67" i="43"/>
  <c r="C68" i="43"/>
  <c r="C69" i="43"/>
  <c r="C70" i="43"/>
  <c r="C71" i="43"/>
  <c r="C72" i="43"/>
  <c r="C62" i="43"/>
  <c r="H56" i="43"/>
  <c r="H55" i="43"/>
  <c r="C56" i="43"/>
  <c r="C55" i="43"/>
  <c r="H35" i="43"/>
  <c r="H36" i="43"/>
  <c r="H37" i="43"/>
  <c r="H38" i="43"/>
  <c r="H39" i="43"/>
  <c r="H40" i="43"/>
  <c r="H41" i="43"/>
  <c r="H42" i="43"/>
  <c r="H43" i="43"/>
  <c r="H44" i="43"/>
  <c r="H45" i="43"/>
  <c r="H46" i="43"/>
  <c r="H47" i="43"/>
  <c r="H48" i="43"/>
  <c r="H49" i="43"/>
  <c r="H34" i="43"/>
  <c r="C35" i="43"/>
  <c r="C36" i="43"/>
  <c r="C37" i="43"/>
  <c r="C38" i="43"/>
  <c r="C39" i="43"/>
  <c r="C40" i="43"/>
  <c r="C41" i="43"/>
  <c r="C42" i="43"/>
  <c r="C43" i="43"/>
  <c r="C44" i="43"/>
  <c r="C45" i="43"/>
  <c r="C46" i="43"/>
  <c r="C47" i="43"/>
  <c r="C48" i="43"/>
  <c r="C49" i="43"/>
  <c r="C34" i="43"/>
  <c r="H22" i="43"/>
  <c r="H23" i="43"/>
  <c r="H24" i="43"/>
  <c r="H25" i="43"/>
  <c r="H26" i="43"/>
  <c r="H21" i="43"/>
  <c r="C26" i="43"/>
  <c r="C25" i="43"/>
  <c r="C24" i="43"/>
  <c r="C23" i="43"/>
  <c r="C22" i="43"/>
  <c r="C21" i="43"/>
  <c r="K20" i="32" l="1"/>
  <c r="D20" i="32"/>
  <c r="H12" i="55" l="1"/>
  <c r="H13" i="55"/>
  <c r="H14" i="55"/>
  <c r="H15" i="55"/>
  <c r="H11" i="55"/>
  <c r="F12" i="55"/>
  <c r="F13" i="55"/>
  <c r="F14" i="55"/>
  <c r="F15" i="55"/>
  <c r="F11" i="55"/>
  <c r="D12" i="55"/>
  <c r="D13" i="55"/>
  <c r="D14" i="55"/>
  <c r="D15" i="55"/>
  <c r="D11" i="55"/>
  <c r="H33" i="52" l="1"/>
  <c r="H32" i="52"/>
  <c r="H31" i="52"/>
  <c r="H30" i="52"/>
  <c r="H29" i="52"/>
  <c r="H28" i="52"/>
  <c r="H27" i="52"/>
  <c r="H26" i="52"/>
  <c r="H25" i="52"/>
  <c r="H24" i="52"/>
  <c r="H23" i="52"/>
  <c r="H22" i="52"/>
  <c r="F33" i="52"/>
  <c r="F32" i="52"/>
  <c r="F31" i="52"/>
  <c r="F30" i="52"/>
  <c r="F29" i="52"/>
  <c r="F28" i="52"/>
  <c r="F27" i="52"/>
  <c r="F26" i="52"/>
  <c r="F25" i="52"/>
  <c r="F24" i="52"/>
  <c r="F23" i="52"/>
  <c r="F22" i="52"/>
  <c r="D33" i="52"/>
  <c r="D32" i="52"/>
  <c r="D31" i="52"/>
  <c r="D30" i="52"/>
  <c r="D29" i="52"/>
  <c r="D28" i="52"/>
  <c r="D27" i="52"/>
  <c r="D26" i="52"/>
  <c r="D25" i="52"/>
  <c r="D24" i="52"/>
  <c r="D23" i="52"/>
  <c r="D22" i="52"/>
  <c r="D13" i="52"/>
  <c r="D12" i="52"/>
  <c r="D11" i="52"/>
  <c r="D10" i="52"/>
  <c r="F55" i="46" l="1"/>
  <c r="G55" i="46"/>
  <c r="H55" i="46"/>
  <c r="F56" i="46"/>
  <c r="G56" i="46"/>
  <c r="H56" i="46"/>
  <c r="F57" i="46"/>
  <c r="G57" i="46"/>
  <c r="H57" i="46"/>
  <c r="F58" i="46"/>
  <c r="G58" i="46"/>
  <c r="H58" i="46"/>
  <c r="F59" i="46"/>
  <c r="G59" i="46"/>
  <c r="H59" i="46"/>
  <c r="H68" i="46"/>
  <c r="G68" i="46"/>
  <c r="F68" i="46"/>
  <c r="H67" i="46"/>
  <c r="G67" i="46"/>
  <c r="F67" i="46"/>
  <c r="H66" i="46"/>
  <c r="G66" i="46"/>
  <c r="F66" i="46"/>
  <c r="H65" i="46"/>
  <c r="G65" i="46"/>
  <c r="F65" i="46"/>
  <c r="H64" i="46"/>
  <c r="G64" i="46"/>
  <c r="F64" i="46"/>
  <c r="H63" i="46"/>
  <c r="G63" i="46"/>
  <c r="F63" i="46"/>
  <c r="H62" i="46"/>
  <c r="G62" i="46"/>
  <c r="F62" i="46"/>
  <c r="H61" i="46"/>
  <c r="G61" i="46"/>
  <c r="F61" i="46"/>
  <c r="H60" i="46"/>
  <c r="G60" i="46"/>
  <c r="F60" i="46"/>
  <c r="H54" i="46"/>
  <c r="G54" i="46"/>
  <c r="F54" i="46"/>
  <c r="H53" i="46"/>
  <c r="G53" i="46"/>
  <c r="F53" i="46"/>
  <c r="F44" i="46"/>
  <c r="G44" i="46"/>
  <c r="H44" i="46"/>
  <c r="H47" i="46"/>
  <c r="G47" i="46"/>
  <c r="F47" i="46"/>
  <c r="H46" i="46"/>
  <c r="G46" i="46"/>
  <c r="F46" i="46"/>
  <c r="H45" i="46"/>
  <c r="G45" i="46"/>
  <c r="F45" i="46"/>
  <c r="H43" i="46"/>
  <c r="G43" i="46"/>
  <c r="F43" i="46"/>
  <c r="H42" i="46"/>
  <c r="G42" i="46"/>
  <c r="F42" i="46"/>
  <c r="H37" i="46"/>
  <c r="G37" i="46"/>
  <c r="F37" i="46"/>
  <c r="H36" i="46"/>
  <c r="G36" i="46"/>
  <c r="F36" i="46"/>
  <c r="H30" i="46"/>
  <c r="G30" i="46"/>
  <c r="F30" i="46"/>
  <c r="H29" i="46"/>
  <c r="G29" i="46"/>
  <c r="F29" i="46"/>
  <c r="H28" i="46"/>
  <c r="G28" i="46"/>
  <c r="F28" i="46"/>
  <c r="H27" i="46"/>
  <c r="G27" i="46"/>
  <c r="F27" i="46"/>
  <c r="H26" i="46"/>
  <c r="G26" i="46"/>
  <c r="F26" i="46"/>
  <c r="F95" i="43" l="1"/>
  <c r="K94" i="43"/>
  <c r="K88" i="43"/>
  <c r="K89" i="43"/>
  <c r="K90" i="43"/>
  <c r="K96" i="43"/>
  <c r="K95" i="43"/>
  <c r="F93" i="43"/>
  <c r="K92" i="43"/>
  <c r="K91" i="43"/>
  <c r="F91" i="43"/>
  <c r="K87" i="43"/>
  <c r="K86" i="43"/>
  <c r="F86" i="43"/>
  <c r="K85" i="43"/>
  <c r="F85" i="43"/>
  <c r="K84" i="43"/>
  <c r="K83" i="43"/>
  <c r="K82" i="43"/>
  <c r="K81" i="43"/>
  <c r="K80" i="43"/>
  <c r="F80" i="43"/>
  <c r="K79" i="43"/>
  <c r="K78" i="43"/>
  <c r="F78" i="43"/>
  <c r="K72" i="43"/>
  <c r="F72" i="43"/>
  <c r="K71" i="43"/>
  <c r="F71" i="43"/>
  <c r="K70" i="43"/>
  <c r="F70" i="43"/>
  <c r="K69" i="43"/>
  <c r="F69" i="43"/>
  <c r="K68" i="43"/>
  <c r="F68" i="43"/>
  <c r="K67" i="43"/>
  <c r="F67" i="43"/>
  <c r="K66" i="43"/>
  <c r="F66" i="43"/>
  <c r="K65" i="43"/>
  <c r="F65" i="43"/>
  <c r="K64" i="43"/>
  <c r="F64" i="43"/>
  <c r="K63" i="43"/>
  <c r="F63" i="43"/>
  <c r="K62" i="43"/>
  <c r="F62" i="43"/>
  <c r="K56" i="43"/>
  <c r="F56" i="43"/>
  <c r="K55" i="43"/>
  <c r="F55" i="43"/>
  <c r="E92" i="39" l="1"/>
  <c r="E91" i="39"/>
  <c r="E90" i="39"/>
  <c r="E89" i="39"/>
  <c r="E88" i="39"/>
  <c r="E87" i="39"/>
  <c r="E86" i="39"/>
  <c r="E85" i="39"/>
  <c r="E84" i="39"/>
  <c r="E83" i="39"/>
  <c r="E82" i="39"/>
  <c r="E78" i="39"/>
  <c r="E77" i="39"/>
  <c r="E71" i="39"/>
  <c r="E73" i="39"/>
  <c r="E72" i="39"/>
  <c r="E70" i="39"/>
  <c r="E69" i="39"/>
  <c r="E68" i="39"/>
  <c r="E64" i="39"/>
  <c r="E63" i="39"/>
  <c r="E62" i="39"/>
  <c r="E61" i="39"/>
  <c r="E60" i="39"/>
  <c r="E56" i="39"/>
  <c r="E55" i="39"/>
  <c r="E54" i="39"/>
  <c r="E53" i="39"/>
  <c r="E34" i="39"/>
  <c r="E35" i="39"/>
  <c r="E36" i="39"/>
  <c r="E37" i="39"/>
  <c r="E38" i="39"/>
  <c r="E39" i="39"/>
  <c r="E40" i="39"/>
  <c r="E41" i="39"/>
  <c r="E42" i="39"/>
  <c r="E43" i="39"/>
  <c r="E44" i="39"/>
  <c r="E45" i="39"/>
  <c r="E46" i="39"/>
  <c r="E47" i="39"/>
  <c r="E48" i="39"/>
  <c r="E33" i="39"/>
  <c r="O74" i="1" l="1"/>
  <c r="P74" i="1" s="1"/>
  <c r="O73" i="1"/>
  <c r="P73" i="1" s="1"/>
  <c r="O72" i="1"/>
  <c r="P72" i="1" s="1"/>
  <c r="O71" i="1"/>
  <c r="P71" i="1" s="1"/>
  <c r="O67" i="1"/>
  <c r="P67" i="1" s="1"/>
  <c r="O66" i="1"/>
  <c r="P66" i="1" s="1"/>
  <c r="O65" i="1"/>
  <c r="P65" i="1" s="1"/>
  <c r="O64" i="1"/>
  <c r="P64" i="1" s="1"/>
  <c r="O63" i="1"/>
  <c r="P63" i="1" s="1"/>
  <c r="O62" i="1"/>
  <c r="P62" i="1" s="1"/>
  <c r="O61" i="1"/>
  <c r="P61" i="1" s="1"/>
  <c r="O60" i="1"/>
  <c r="P60" i="1" s="1"/>
  <c r="O59" i="1"/>
  <c r="P59" i="1" s="1"/>
  <c r="O58" i="1"/>
  <c r="P58" i="1" s="1"/>
  <c r="O57" i="1"/>
  <c r="P57" i="1" s="1"/>
  <c r="P32" i="1"/>
  <c r="P31" i="1"/>
  <c r="O52" i="1"/>
  <c r="P52" i="1" s="1"/>
  <c r="O51" i="1"/>
  <c r="P51" i="1" s="1"/>
  <c r="O50" i="1"/>
  <c r="P50" i="1" s="1"/>
  <c r="O49" i="1"/>
  <c r="P49" i="1" s="1"/>
  <c r="O48" i="1"/>
  <c r="P48" i="1" s="1"/>
  <c r="O47" i="1"/>
  <c r="P47" i="1" s="1"/>
  <c r="O46" i="1"/>
  <c r="P46" i="1" s="1"/>
  <c r="O45" i="1"/>
  <c r="P45" i="1" s="1"/>
  <c r="O44" i="1"/>
  <c r="P44" i="1" s="1"/>
  <c r="O43" i="1"/>
  <c r="P43" i="1" s="1"/>
  <c r="O42" i="1"/>
  <c r="P42" i="1" s="1"/>
  <c r="O41" i="1"/>
  <c r="P41" i="1" s="1"/>
  <c r="O40" i="1"/>
  <c r="P40" i="1" s="1"/>
  <c r="O39" i="1"/>
  <c r="P39" i="1" s="1"/>
  <c r="O38" i="1"/>
  <c r="P38" i="1" s="1"/>
  <c r="O37" i="1"/>
  <c r="P37" i="1" s="1"/>
  <c r="P23" i="1"/>
  <c r="P24" i="1"/>
  <c r="P25" i="1"/>
  <c r="P26" i="1"/>
  <c r="P22" i="1"/>
  <c r="P17" i="1"/>
  <c r="P16" i="1"/>
  <c r="P15" i="1"/>
  <c r="P14" i="1"/>
  <c r="P13" i="1"/>
  <c r="P12" i="1"/>
  <c r="P11" i="1"/>
  <c r="O63" i="32" l="1"/>
  <c r="V63" i="32"/>
  <c r="H63" i="32" l="1"/>
  <c r="R62" i="32"/>
  <c r="R63" i="32"/>
  <c r="S63" i="32" s="1"/>
  <c r="R64" i="32"/>
  <c r="R65" i="32"/>
  <c r="S65" i="32" s="1"/>
  <c r="R66" i="32"/>
  <c r="R61" i="32"/>
  <c r="S61" i="32" s="1"/>
  <c r="K62" i="32"/>
  <c r="K63" i="32"/>
  <c r="L63" i="32" s="1"/>
  <c r="K64" i="32"/>
  <c r="L64" i="32" s="1"/>
  <c r="K65" i="32"/>
  <c r="L65" i="32" s="1"/>
  <c r="K66" i="32"/>
  <c r="L66" i="32" s="1"/>
  <c r="K61" i="32"/>
  <c r="E63" i="32"/>
  <c r="D63" i="32"/>
  <c r="V66" i="32"/>
  <c r="S66" i="32"/>
  <c r="O66" i="32"/>
  <c r="H66" i="32"/>
  <c r="D66" i="32"/>
  <c r="E66" i="32" s="1"/>
  <c r="V65" i="32"/>
  <c r="O65" i="32"/>
  <c r="H65" i="32"/>
  <c r="D65" i="32"/>
  <c r="E65" i="32" s="1"/>
  <c r="V64" i="32"/>
  <c r="S64" i="32"/>
  <c r="O64" i="32"/>
  <c r="H64" i="32"/>
  <c r="D64" i="32"/>
  <c r="E64" i="32" s="1"/>
  <c r="V62" i="32"/>
  <c r="S62" i="32"/>
  <c r="O62" i="32"/>
  <c r="L62" i="32"/>
  <c r="H62" i="32"/>
  <c r="D62" i="32"/>
  <c r="E62" i="32" s="1"/>
  <c r="V61" i="32"/>
  <c r="O61" i="32"/>
  <c r="L61" i="32"/>
  <c r="H61" i="32"/>
  <c r="D61" i="32"/>
  <c r="E61" i="32" s="1"/>
  <c r="R47" i="32"/>
  <c r="R48" i="32"/>
  <c r="S48" i="32" s="1"/>
  <c r="R49" i="32"/>
  <c r="S49" i="32" s="1"/>
  <c r="R50" i="32"/>
  <c r="S50" i="32" s="1"/>
  <c r="R51" i="32"/>
  <c r="R52" i="32"/>
  <c r="S52" i="32" s="1"/>
  <c r="R53" i="32"/>
  <c r="S53" i="32" s="1"/>
  <c r="R54" i="32"/>
  <c r="S54" i="32" s="1"/>
  <c r="R55" i="32"/>
  <c r="R56" i="32"/>
  <c r="R46" i="32"/>
  <c r="S46" i="32" s="1"/>
  <c r="K47" i="32"/>
  <c r="L47" i="32" s="1"/>
  <c r="K48" i="32"/>
  <c r="K49" i="32"/>
  <c r="L49" i="32" s="1"/>
  <c r="K50" i="32"/>
  <c r="L50" i="32" s="1"/>
  <c r="K51" i="32"/>
  <c r="L51" i="32" s="1"/>
  <c r="K52" i="32"/>
  <c r="K53" i="32"/>
  <c r="L53" i="32" s="1"/>
  <c r="K54" i="32"/>
  <c r="L54" i="32" s="1"/>
  <c r="K55" i="32"/>
  <c r="L55" i="32" s="1"/>
  <c r="K56" i="32"/>
  <c r="K46" i="32"/>
  <c r="L46" i="32" s="1"/>
  <c r="D47" i="32"/>
  <c r="E47" i="32" s="1"/>
  <c r="D48" i="32"/>
  <c r="E48" i="32" s="1"/>
  <c r="D49" i="32"/>
  <c r="D50" i="32"/>
  <c r="E50" i="32" s="1"/>
  <c r="D51" i="32"/>
  <c r="E51" i="32" s="1"/>
  <c r="D52" i="32"/>
  <c r="D53" i="32"/>
  <c r="D54" i="32"/>
  <c r="E54" i="32" s="1"/>
  <c r="D55" i="32"/>
  <c r="E55" i="32" s="1"/>
  <c r="D56" i="32"/>
  <c r="E56" i="32" s="1"/>
  <c r="D46" i="32"/>
  <c r="V56" i="32"/>
  <c r="S56" i="32"/>
  <c r="O56" i="32"/>
  <c r="L56" i="32"/>
  <c r="H56" i="32"/>
  <c r="V55" i="32"/>
  <c r="S55" i="32"/>
  <c r="O55" i="32"/>
  <c r="H55" i="32"/>
  <c r="V54" i="32"/>
  <c r="O54" i="32"/>
  <c r="H54" i="32"/>
  <c r="V53" i="32"/>
  <c r="O53" i="32"/>
  <c r="H53" i="32"/>
  <c r="E53" i="32"/>
  <c r="V52" i="32"/>
  <c r="O52" i="32"/>
  <c r="L52" i="32"/>
  <c r="H52" i="32"/>
  <c r="E52" i="32"/>
  <c r="V51" i="32"/>
  <c r="S51" i="32"/>
  <c r="O51" i="32"/>
  <c r="H51" i="32"/>
  <c r="V50" i="32"/>
  <c r="O50" i="32"/>
  <c r="H50" i="32"/>
  <c r="V49" i="32"/>
  <c r="O49" i="32"/>
  <c r="H49" i="32"/>
  <c r="E49" i="32"/>
  <c r="V48" i="32"/>
  <c r="O48" i="32"/>
  <c r="L48" i="32"/>
  <c r="H48" i="32"/>
  <c r="V47" i="32"/>
  <c r="S47" i="32"/>
  <c r="O47" i="32"/>
  <c r="H47" i="32"/>
  <c r="V46" i="32"/>
  <c r="O46" i="32"/>
  <c r="H46" i="32"/>
  <c r="E46" i="32"/>
  <c r="V20" i="32"/>
  <c r="V19" i="32"/>
  <c r="R20" i="32"/>
  <c r="S20" i="32" s="1"/>
  <c r="R19" i="32"/>
  <c r="S19" i="32" s="1"/>
  <c r="O20" i="32"/>
  <c r="L20" i="32"/>
  <c r="O19" i="32"/>
  <c r="K19" i="32"/>
  <c r="L19" i="32" s="1"/>
  <c r="D19" i="32"/>
  <c r="D11" i="32"/>
  <c r="D12" i="32"/>
  <c r="D13" i="32"/>
  <c r="D14" i="32"/>
  <c r="D10" i="32"/>
  <c r="H20" i="32" l="1"/>
  <c r="E20" i="32"/>
  <c r="H19" i="32"/>
  <c r="E19" i="32"/>
  <c r="J24" i="1"/>
  <c r="K24" i="1" s="1"/>
  <c r="J23" i="1"/>
  <c r="K23" i="1" s="1"/>
  <c r="E23" i="1"/>
  <c r="F23" i="1" s="1"/>
  <c r="J26" i="1"/>
  <c r="K26" i="1" s="1"/>
  <c r="E26" i="1"/>
  <c r="F26" i="1" s="1"/>
  <c r="J25" i="1"/>
  <c r="K25" i="1" s="1"/>
  <c r="E25" i="1"/>
  <c r="F25" i="1" s="1"/>
  <c r="E24" i="1"/>
  <c r="F24" i="1" s="1"/>
  <c r="J22" i="1"/>
  <c r="K22" i="1" s="1"/>
  <c r="E22" i="1"/>
  <c r="F22" i="1" s="1"/>
  <c r="J72" i="1"/>
  <c r="K72" i="1" s="1"/>
  <c r="J71" i="1"/>
  <c r="K71" i="1" s="1"/>
  <c r="E72" i="1"/>
  <c r="F72" i="1" s="1"/>
  <c r="J74" i="1"/>
  <c r="K74" i="1" s="1"/>
  <c r="E74" i="1"/>
  <c r="F74" i="1" s="1"/>
  <c r="J73" i="1"/>
  <c r="K73" i="1" s="1"/>
  <c r="E73" i="1"/>
  <c r="F73" i="1" s="1"/>
  <c r="E71" i="1"/>
  <c r="F71" i="1" s="1"/>
  <c r="J64" i="1"/>
  <c r="K64" i="1" s="1"/>
  <c r="E66" i="1"/>
  <c r="F66" i="1" s="1"/>
  <c r="E64" i="1"/>
  <c r="F64" i="1" s="1"/>
  <c r="E62" i="1"/>
  <c r="F62" i="1" s="1"/>
  <c r="E60" i="1"/>
  <c r="F60" i="1" s="1"/>
  <c r="E58" i="1"/>
  <c r="F58" i="1" s="1"/>
  <c r="J67" i="1"/>
  <c r="K67" i="1" s="1"/>
  <c r="E67" i="1"/>
  <c r="F67" i="1" s="1"/>
  <c r="J66" i="1"/>
  <c r="K66" i="1" s="1"/>
  <c r="J65" i="1"/>
  <c r="K65" i="1" s="1"/>
  <c r="E65" i="1"/>
  <c r="F65" i="1" s="1"/>
  <c r="J63" i="1"/>
  <c r="K63" i="1" s="1"/>
  <c r="E63" i="1"/>
  <c r="F63" i="1" s="1"/>
  <c r="J62" i="1"/>
  <c r="K62" i="1" s="1"/>
  <c r="J61" i="1"/>
  <c r="K61" i="1" s="1"/>
  <c r="E61" i="1"/>
  <c r="F61" i="1" s="1"/>
  <c r="J60" i="1"/>
  <c r="K60" i="1" s="1"/>
  <c r="J59" i="1"/>
  <c r="K59" i="1" s="1"/>
  <c r="E59" i="1"/>
  <c r="F59" i="1" s="1"/>
  <c r="J58" i="1"/>
  <c r="K58" i="1" s="1"/>
  <c r="J57" i="1"/>
  <c r="K57" i="1" s="1"/>
  <c r="E57" i="1"/>
  <c r="F57" i="1" s="1"/>
  <c r="J38" i="1"/>
  <c r="K38" i="1" s="1"/>
  <c r="J39" i="1"/>
  <c r="K39" i="1" s="1"/>
  <c r="J40" i="1"/>
  <c r="K40" i="1" s="1"/>
  <c r="J41" i="1"/>
  <c r="K41" i="1" s="1"/>
  <c r="J42" i="1"/>
  <c r="K42" i="1" s="1"/>
  <c r="J43" i="1"/>
  <c r="K43" i="1" s="1"/>
  <c r="J44" i="1"/>
  <c r="K44" i="1" s="1"/>
  <c r="J45" i="1"/>
  <c r="K45" i="1" s="1"/>
  <c r="J46" i="1"/>
  <c r="K46" i="1" s="1"/>
  <c r="J37" i="1"/>
  <c r="K37" i="1" s="1"/>
  <c r="E38" i="1"/>
  <c r="F38" i="1" s="1"/>
  <c r="E39" i="1"/>
  <c r="F39" i="1" s="1"/>
  <c r="E40" i="1"/>
  <c r="F40" i="1" s="1"/>
  <c r="E41" i="1"/>
  <c r="F41" i="1" s="1"/>
  <c r="E42" i="1"/>
  <c r="F42" i="1" s="1"/>
  <c r="E43" i="1"/>
  <c r="F43" i="1" s="1"/>
  <c r="E44" i="1"/>
  <c r="F44" i="1" s="1"/>
  <c r="E45" i="1"/>
  <c r="F45" i="1" s="1"/>
  <c r="E46" i="1"/>
  <c r="F46" i="1" s="1"/>
  <c r="J52" i="1"/>
  <c r="K52" i="1" s="1"/>
  <c r="E52" i="1"/>
  <c r="F52" i="1" s="1"/>
  <c r="J51" i="1"/>
  <c r="K51" i="1" s="1"/>
  <c r="E51" i="1"/>
  <c r="F51" i="1" s="1"/>
  <c r="J50" i="1"/>
  <c r="K50" i="1" s="1"/>
  <c r="E50" i="1"/>
  <c r="F50" i="1" s="1"/>
  <c r="J49" i="1"/>
  <c r="K49" i="1" s="1"/>
  <c r="E49" i="1"/>
  <c r="F49" i="1" s="1"/>
  <c r="J48" i="1"/>
  <c r="K48" i="1" s="1"/>
  <c r="E48" i="1"/>
  <c r="F48" i="1" s="1"/>
  <c r="J47" i="1"/>
  <c r="K47" i="1" s="1"/>
  <c r="E47" i="1"/>
  <c r="F47" i="1" s="1"/>
  <c r="E37" i="1"/>
  <c r="F37" i="1" s="1"/>
  <c r="J32" i="1" l="1"/>
  <c r="K32" i="1" s="1"/>
  <c r="E32" i="1"/>
  <c r="F32" i="1" s="1"/>
  <c r="J31" i="1"/>
  <c r="K31" i="1" s="1"/>
  <c r="E31" i="1"/>
  <c r="F31" i="1" s="1"/>
  <c r="D10" i="49" l="1"/>
  <c r="D11" i="49"/>
  <c r="D12" i="49"/>
  <c r="D13" i="49"/>
  <c r="D14" i="49"/>
  <c r="D15" i="49"/>
  <c r="D16" i="49"/>
  <c r="D17" i="49"/>
  <c r="D18" i="49"/>
  <c r="D19" i="49"/>
  <c r="D20" i="49"/>
  <c r="D21" i="49"/>
  <c r="D9" i="49"/>
  <c r="B46" i="51"/>
  <c r="B47" i="51"/>
  <c r="B48" i="51"/>
  <c r="B49" i="51"/>
  <c r="B50" i="51"/>
  <c r="B51" i="51"/>
  <c r="B52" i="51"/>
  <c r="B53" i="51"/>
  <c r="B54" i="51"/>
  <c r="B55" i="51"/>
  <c r="B56" i="51"/>
  <c r="B57" i="51"/>
  <c r="D39" i="51" l="1"/>
  <c r="D38" i="51"/>
  <c r="D37" i="51"/>
  <c r="D36" i="51"/>
  <c r="D35" i="51"/>
  <c r="D34" i="51"/>
  <c r="D33" i="51"/>
  <c r="D32" i="51"/>
  <c r="D31" i="51"/>
  <c r="D30" i="51"/>
  <c r="D29" i="51"/>
  <c r="D28" i="51"/>
  <c r="D27" i="51"/>
  <c r="C39" i="51" l="1"/>
  <c r="E38" i="51" s="1"/>
  <c r="F38" i="51" s="1"/>
  <c r="E35" i="51" l="1"/>
  <c r="F35" i="51" s="1"/>
  <c r="E39" i="51"/>
  <c r="E34" i="51"/>
  <c r="F34" i="51" s="1"/>
  <c r="E27" i="51"/>
  <c r="F27" i="51" s="1"/>
  <c r="E29" i="51"/>
  <c r="F29" i="51" s="1"/>
  <c r="E33" i="51"/>
  <c r="F33" i="51" s="1"/>
  <c r="E30" i="51"/>
  <c r="F30" i="51" s="1"/>
  <c r="E32" i="51"/>
  <c r="F32" i="51" s="1"/>
  <c r="E31" i="51"/>
  <c r="F31" i="51" s="1"/>
  <c r="E36" i="51"/>
  <c r="F36" i="51" s="1"/>
  <c r="E37" i="51"/>
  <c r="F37" i="51" s="1"/>
  <c r="E28" i="51"/>
  <c r="F28" i="51" s="1"/>
  <c r="H12" i="53" l="1"/>
  <c r="I12" i="53"/>
  <c r="I11" i="53"/>
  <c r="H11" i="53"/>
  <c r="H21" i="52" l="1"/>
  <c r="H20" i="52"/>
  <c r="H19" i="52"/>
  <c r="H18" i="52"/>
  <c r="H17" i="52"/>
  <c r="H16" i="52"/>
  <c r="H15" i="52"/>
  <c r="H14" i="52"/>
  <c r="H13" i="52"/>
  <c r="H12" i="52"/>
  <c r="H11" i="52"/>
  <c r="H10" i="52"/>
  <c r="F21" i="52"/>
  <c r="F20" i="52"/>
  <c r="F19" i="52"/>
  <c r="F18" i="52"/>
  <c r="F17" i="52"/>
  <c r="F16" i="52"/>
  <c r="F15" i="52"/>
  <c r="F14" i="52"/>
  <c r="F13" i="52"/>
  <c r="F12" i="52"/>
  <c r="F11" i="52"/>
  <c r="F10" i="52"/>
  <c r="D19" i="52"/>
  <c r="D20" i="52"/>
  <c r="D21" i="52"/>
  <c r="D18" i="52"/>
  <c r="D15" i="52"/>
  <c r="D16" i="52"/>
  <c r="D17" i="52"/>
  <c r="D14" i="52"/>
  <c r="G11" i="51"/>
  <c r="E47" i="51" s="1"/>
  <c r="G12" i="51"/>
  <c r="E48" i="51" s="1"/>
  <c r="G13" i="51"/>
  <c r="E49" i="51" s="1"/>
  <c r="G14" i="51"/>
  <c r="E50" i="51" s="1"/>
  <c r="G15" i="51"/>
  <c r="E51" i="51" s="1"/>
  <c r="G16" i="51"/>
  <c r="E52" i="51" s="1"/>
  <c r="G17" i="51"/>
  <c r="E53" i="51" s="1"/>
  <c r="G18" i="51"/>
  <c r="E54" i="51" s="1"/>
  <c r="G19" i="51"/>
  <c r="E55" i="51" s="1"/>
  <c r="G20" i="51"/>
  <c r="E56" i="51" s="1"/>
  <c r="G21" i="51"/>
  <c r="E57" i="51" s="1"/>
  <c r="E11" i="51"/>
  <c r="D47" i="51" s="1"/>
  <c r="E12" i="51"/>
  <c r="D48" i="51" s="1"/>
  <c r="E13" i="51"/>
  <c r="D49" i="51" s="1"/>
  <c r="E14" i="51"/>
  <c r="D50" i="51" s="1"/>
  <c r="E15" i="51"/>
  <c r="D51" i="51" s="1"/>
  <c r="E16" i="51"/>
  <c r="D52" i="51" s="1"/>
  <c r="E17" i="51"/>
  <c r="D53" i="51" s="1"/>
  <c r="E18" i="51"/>
  <c r="D54" i="51" s="1"/>
  <c r="E19" i="51"/>
  <c r="D55" i="51" s="1"/>
  <c r="E20" i="51"/>
  <c r="D56" i="51" s="1"/>
  <c r="E21" i="51"/>
  <c r="D57" i="51" s="1"/>
  <c r="G10" i="51"/>
  <c r="E46" i="51" s="1"/>
  <c r="E10" i="51"/>
  <c r="D46" i="51" s="1"/>
  <c r="C11" i="51" l="1"/>
  <c r="C12" i="51"/>
  <c r="C13" i="51"/>
  <c r="C14" i="51"/>
  <c r="C15" i="51"/>
  <c r="C16" i="51"/>
  <c r="C17" i="51"/>
  <c r="C18" i="51"/>
  <c r="C19" i="51"/>
  <c r="C20" i="51"/>
  <c r="C21" i="51"/>
  <c r="C10" i="51"/>
  <c r="H21" i="51" l="1"/>
  <c r="C57" i="51"/>
  <c r="H18" i="51"/>
  <c r="C54" i="51"/>
  <c r="H13" i="51"/>
  <c r="C49" i="51"/>
  <c r="H16" i="51"/>
  <c r="C52" i="51"/>
  <c r="H12" i="51"/>
  <c r="C48" i="51"/>
  <c r="H10" i="51"/>
  <c r="C46" i="51"/>
  <c r="H14" i="51"/>
  <c r="C50" i="51"/>
  <c r="H17" i="51"/>
  <c r="C53" i="51"/>
  <c r="H20" i="51"/>
  <c r="C56" i="51"/>
  <c r="H19" i="51"/>
  <c r="C55" i="51"/>
  <c r="H15" i="51"/>
  <c r="C51" i="51"/>
  <c r="H11" i="51"/>
  <c r="C47" i="51"/>
  <c r="D27" i="48" l="1"/>
  <c r="D28" i="48"/>
  <c r="D29" i="48"/>
  <c r="D30" i="48"/>
  <c r="D31" i="48"/>
  <c r="D16" i="48"/>
  <c r="D15" i="48"/>
  <c r="D22" i="48"/>
  <c r="D19" i="48"/>
  <c r="D13" i="48"/>
  <c r="D20" i="48"/>
  <c r="D11" i="48"/>
  <c r="D17" i="48"/>
  <c r="D18" i="48"/>
  <c r="D14" i="48"/>
  <c r="D21" i="48"/>
  <c r="D12" i="48"/>
  <c r="M41" i="47" l="1"/>
  <c r="J41" i="47"/>
  <c r="G41" i="47"/>
  <c r="D41" i="47"/>
  <c r="M40" i="47"/>
  <c r="J40" i="47"/>
  <c r="G40" i="47"/>
  <c r="D40" i="47"/>
  <c r="M39" i="47"/>
  <c r="J39" i="47"/>
  <c r="G39" i="47"/>
  <c r="D39" i="47"/>
  <c r="M38" i="47"/>
  <c r="J38" i="47"/>
  <c r="G38" i="47"/>
  <c r="D38" i="47"/>
  <c r="M37" i="47"/>
  <c r="J37" i="47"/>
  <c r="G37" i="47"/>
  <c r="D37" i="47"/>
  <c r="M36" i="47"/>
  <c r="J36" i="47"/>
  <c r="G36" i="47"/>
  <c r="D36" i="47"/>
  <c r="M35" i="47"/>
  <c r="J35" i="47"/>
  <c r="G35" i="47"/>
  <c r="D35" i="47"/>
  <c r="M34" i="47"/>
  <c r="J34" i="47"/>
  <c r="G34" i="47"/>
  <c r="D34" i="47"/>
  <c r="M33" i="47"/>
  <c r="J33" i="47"/>
  <c r="G33" i="47"/>
  <c r="D33" i="47"/>
  <c r="M32" i="47"/>
  <c r="J32" i="47"/>
  <c r="G32" i="47"/>
  <c r="D32" i="47"/>
  <c r="M31" i="47"/>
  <c r="J31" i="47"/>
  <c r="G31" i="47"/>
  <c r="D31" i="47"/>
  <c r="M30" i="47"/>
  <c r="J30" i="47"/>
  <c r="G30" i="47"/>
  <c r="D30" i="47"/>
  <c r="M29" i="47"/>
  <c r="J29" i="47"/>
  <c r="G29" i="47"/>
  <c r="D29" i="47"/>
  <c r="M28" i="47"/>
  <c r="J28" i="47"/>
  <c r="G28" i="47"/>
  <c r="D28" i="47"/>
  <c r="M27" i="47"/>
  <c r="J27" i="47"/>
  <c r="G27" i="47"/>
  <c r="D27" i="47"/>
  <c r="M26" i="47"/>
  <c r="J26" i="47"/>
  <c r="G26" i="47"/>
  <c r="D26" i="47"/>
  <c r="M25" i="47"/>
  <c r="J25" i="47"/>
  <c r="G25" i="47"/>
  <c r="D25" i="47"/>
  <c r="M24" i="47"/>
  <c r="J24" i="47"/>
  <c r="G24" i="47"/>
  <c r="D24" i="47"/>
  <c r="M23" i="47"/>
  <c r="J23" i="47"/>
  <c r="G23" i="47"/>
  <c r="D23" i="47"/>
  <c r="M22" i="47"/>
  <c r="J22" i="47"/>
  <c r="G22" i="47"/>
  <c r="D22" i="47"/>
  <c r="M21" i="47"/>
  <c r="J21" i="47"/>
  <c r="G21" i="47"/>
  <c r="D21" i="47"/>
  <c r="M20" i="47"/>
  <c r="J20" i="47"/>
  <c r="G20" i="47"/>
  <c r="D20" i="47"/>
  <c r="M19" i="47"/>
  <c r="J19" i="47"/>
  <c r="G19" i="47"/>
  <c r="D19" i="47"/>
  <c r="M18" i="47"/>
  <c r="J18" i="47"/>
  <c r="G18" i="47"/>
  <c r="D18" i="47"/>
  <c r="M17" i="47"/>
  <c r="J17" i="47"/>
  <c r="G17" i="47"/>
  <c r="D17" i="47"/>
  <c r="M16" i="47"/>
  <c r="J16" i="47"/>
  <c r="G16" i="47"/>
  <c r="D16" i="47"/>
  <c r="M15" i="47"/>
  <c r="J15" i="47"/>
  <c r="G15" i="47"/>
  <c r="D15" i="47"/>
  <c r="M14" i="47"/>
  <c r="J14" i="47"/>
  <c r="G14" i="47"/>
  <c r="D14" i="47"/>
  <c r="M13" i="47"/>
  <c r="J13" i="47"/>
  <c r="G13" i="47"/>
  <c r="D13" i="47"/>
  <c r="M12" i="47"/>
  <c r="J12" i="47"/>
  <c r="G12" i="47"/>
  <c r="D12" i="47"/>
  <c r="M11" i="47"/>
  <c r="J11" i="47"/>
  <c r="G11" i="47"/>
  <c r="D11" i="47"/>
  <c r="F11" i="46" l="1"/>
  <c r="G11" i="46"/>
  <c r="H11" i="46"/>
  <c r="F12" i="46"/>
  <c r="G12" i="46"/>
  <c r="H12" i="46"/>
  <c r="F13" i="46"/>
  <c r="G13" i="46"/>
  <c r="H13" i="46"/>
  <c r="F14" i="46"/>
  <c r="G14" i="46"/>
  <c r="H14" i="46"/>
  <c r="F15" i="46"/>
  <c r="G15" i="46"/>
  <c r="H15" i="46"/>
  <c r="F16" i="46"/>
  <c r="G16" i="46"/>
  <c r="H16" i="46"/>
  <c r="F17" i="46"/>
  <c r="G17" i="46"/>
  <c r="H17" i="46"/>
  <c r="F18" i="46"/>
  <c r="G18" i="46"/>
  <c r="H18" i="46"/>
  <c r="F19" i="46"/>
  <c r="G19" i="46"/>
  <c r="H19" i="46"/>
  <c r="F20" i="46"/>
  <c r="G20" i="46"/>
  <c r="H20" i="46"/>
  <c r="G10" i="46"/>
  <c r="H10" i="46"/>
  <c r="F10" i="46"/>
  <c r="H12" i="45" l="1"/>
  <c r="I12" i="45"/>
  <c r="J12" i="45"/>
  <c r="K12" i="45"/>
  <c r="L12" i="45"/>
  <c r="M12" i="45"/>
  <c r="H13" i="45"/>
  <c r="I13" i="45"/>
  <c r="J13" i="45"/>
  <c r="K13" i="45"/>
  <c r="L13" i="45"/>
  <c r="M13" i="45"/>
  <c r="H14" i="45"/>
  <c r="I14" i="45"/>
  <c r="J14" i="45"/>
  <c r="K14" i="45"/>
  <c r="L14" i="45"/>
  <c r="M14" i="45"/>
  <c r="I11" i="45"/>
  <c r="J11" i="45"/>
  <c r="K11" i="45"/>
  <c r="L11" i="45"/>
  <c r="M11" i="45"/>
  <c r="H11" i="45"/>
  <c r="M13" i="44" l="1"/>
  <c r="M14" i="44"/>
  <c r="M15" i="44"/>
  <c r="M16" i="44"/>
  <c r="M17" i="44"/>
  <c r="M18" i="44"/>
  <c r="M19" i="44"/>
  <c r="M20" i="44"/>
  <c r="M21" i="44"/>
  <c r="M22" i="44"/>
  <c r="M23" i="44"/>
  <c r="M24" i="44"/>
  <c r="M25" i="44"/>
  <c r="M26" i="44"/>
  <c r="M27" i="44"/>
  <c r="M28" i="44"/>
  <c r="M29" i="44"/>
  <c r="M30" i="44"/>
  <c r="M31" i="44"/>
  <c r="M32" i="44"/>
  <c r="M33" i="44"/>
  <c r="M34" i="44"/>
  <c r="M35" i="44"/>
  <c r="M36" i="44"/>
  <c r="M37" i="44"/>
  <c r="M38" i="44"/>
  <c r="M39" i="44"/>
  <c r="M40" i="44"/>
  <c r="M41" i="44"/>
  <c r="M42" i="44"/>
  <c r="M12" i="44"/>
  <c r="J13" i="44"/>
  <c r="J14" i="44"/>
  <c r="J15" i="44"/>
  <c r="J16" i="44"/>
  <c r="J17" i="44"/>
  <c r="J18" i="44"/>
  <c r="J19" i="44"/>
  <c r="J20" i="44"/>
  <c r="J21" i="44"/>
  <c r="J22" i="44"/>
  <c r="J23" i="44"/>
  <c r="J24" i="44"/>
  <c r="J25" i="44"/>
  <c r="J26" i="44"/>
  <c r="J27" i="44"/>
  <c r="J28" i="44"/>
  <c r="J29" i="44"/>
  <c r="J30" i="44"/>
  <c r="J31" i="44"/>
  <c r="J32" i="44"/>
  <c r="J33" i="44"/>
  <c r="J34" i="44"/>
  <c r="J35" i="44"/>
  <c r="J36" i="44"/>
  <c r="J37" i="44"/>
  <c r="J38" i="44"/>
  <c r="J39" i="44"/>
  <c r="J40" i="44"/>
  <c r="J41" i="44"/>
  <c r="J42" i="44"/>
  <c r="J12" i="44"/>
  <c r="G13" i="44"/>
  <c r="G14" i="44"/>
  <c r="G15" i="44"/>
  <c r="G16" i="44"/>
  <c r="G17" i="44"/>
  <c r="G18" i="44"/>
  <c r="G19" i="44"/>
  <c r="G20" i="44"/>
  <c r="G21" i="44"/>
  <c r="G22" i="44"/>
  <c r="G23" i="44"/>
  <c r="G24" i="44"/>
  <c r="G25" i="44"/>
  <c r="G26" i="44"/>
  <c r="G27" i="44"/>
  <c r="G28" i="44"/>
  <c r="G29" i="44"/>
  <c r="G30" i="44"/>
  <c r="G31" i="44"/>
  <c r="G32" i="44"/>
  <c r="G33" i="44"/>
  <c r="G34" i="44"/>
  <c r="G35" i="44"/>
  <c r="G36" i="44"/>
  <c r="G37" i="44"/>
  <c r="G38" i="44"/>
  <c r="G39" i="44"/>
  <c r="G40" i="44"/>
  <c r="G41" i="44"/>
  <c r="G42" i="44"/>
  <c r="G12" i="44"/>
  <c r="D13" i="44"/>
  <c r="D14" i="44"/>
  <c r="D15" i="44"/>
  <c r="D16" i="44"/>
  <c r="D17" i="44"/>
  <c r="D18" i="44"/>
  <c r="D19" i="44"/>
  <c r="D20" i="44"/>
  <c r="D21" i="44"/>
  <c r="D22" i="44"/>
  <c r="D23" i="44"/>
  <c r="D24" i="44"/>
  <c r="D25" i="44"/>
  <c r="D26" i="44"/>
  <c r="D27" i="44"/>
  <c r="D28" i="44"/>
  <c r="D29" i="44"/>
  <c r="D30" i="44"/>
  <c r="D31" i="44"/>
  <c r="D32" i="44"/>
  <c r="D33" i="44"/>
  <c r="D34" i="44"/>
  <c r="D35" i="44"/>
  <c r="D36" i="44"/>
  <c r="D37" i="44"/>
  <c r="D38" i="44"/>
  <c r="D39" i="44"/>
  <c r="D40" i="44"/>
  <c r="D41" i="44"/>
  <c r="D42" i="44"/>
  <c r="D12" i="44"/>
  <c r="K47" i="43"/>
  <c r="K39" i="43"/>
  <c r="K46" i="43"/>
  <c r="K48" i="43"/>
  <c r="K45" i="43"/>
  <c r="K41" i="43"/>
  <c r="K36" i="43"/>
  <c r="K42" i="43"/>
  <c r="K40" i="43"/>
  <c r="K49" i="43"/>
  <c r="K38" i="43"/>
  <c r="K44" i="43"/>
  <c r="F47" i="43"/>
  <c r="F39" i="43"/>
  <c r="F46" i="43"/>
  <c r="F48" i="43"/>
  <c r="F45" i="43"/>
  <c r="F41" i="43"/>
  <c r="F36" i="43"/>
  <c r="F42" i="43"/>
  <c r="F40" i="43"/>
  <c r="F49" i="43"/>
  <c r="F38" i="43"/>
  <c r="F44" i="43"/>
  <c r="K35" i="43"/>
  <c r="F35" i="43"/>
  <c r="K37" i="43"/>
  <c r="F37" i="43"/>
  <c r="K43" i="43"/>
  <c r="F43" i="43"/>
  <c r="K34" i="43"/>
  <c r="F34" i="43"/>
  <c r="K23" i="43"/>
  <c r="F23" i="43"/>
  <c r="K22" i="43"/>
  <c r="F22" i="43"/>
  <c r="K21" i="43"/>
  <c r="F21" i="43"/>
  <c r="K25" i="43"/>
  <c r="F25" i="43"/>
  <c r="K24" i="43"/>
  <c r="F24" i="43"/>
  <c r="K26" i="43"/>
  <c r="F26" i="43"/>
  <c r="H14" i="43"/>
  <c r="H11" i="43"/>
  <c r="H13" i="43"/>
  <c r="H12" i="43"/>
  <c r="H10" i="43"/>
  <c r="K14" i="43"/>
  <c r="K11" i="43"/>
  <c r="K13" i="43"/>
  <c r="K12" i="43"/>
  <c r="K10" i="43"/>
  <c r="F14" i="43"/>
  <c r="F11" i="43"/>
  <c r="F13" i="43"/>
  <c r="F12" i="43"/>
  <c r="F10" i="43"/>
  <c r="C14" i="43"/>
  <c r="C11" i="43"/>
  <c r="C13" i="43"/>
  <c r="C12" i="43"/>
  <c r="C10" i="43"/>
  <c r="I21" i="42"/>
  <c r="I26" i="42"/>
  <c r="I11" i="42"/>
  <c r="I22" i="42"/>
  <c r="I16" i="42"/>
  <c r="I14" i="42"/>
  <c r="I24" i="42"/>
  <c r="I17" i="42"/>
  <c r="I12" i="42"/>
  <c r="I15" i="42"/>
  <c r="I20" i="42"/>
  <c r="I13" i="42"/>
  <c r="I25" i="42"/>
  <c r="I9" i="42"/>
  <c r="I10" i="42"/>
  <c r="I19" i="42"/>
  <c r="I18" i="42"/>
  <c r="I27" i="42"/>
  <c r="E21" i="42"/>
  <c r="E26" i="42"/>
  <c r="E11" i="42"/>
  <c r="E22" i="42"/>
  <c r="E16" i="42"/>
  <c r="E14" i="42"/>
  <c r="E24" i="42"/>
  <c r="E17" i="42"/>
  <c r="E12" i="42"/>
  <c r="E15" i="42"/>
  <c r="E20" i="42"/>
  <c r="E13" i="42"/>
  <c r="E25" i="42"/>
  <c r="E9" i="42"/>
  <c r="E23" i="42"/>
  <c r="E10" i="42"/>
  <c r="E19" i="42"/>
  <c r="E18" i="42"/>
  <c r="E27" i="42"/>
  <c r="C13" i="41"/>
  <c r="D13" i="41"/>
  <c r="E13" i="41"/>
  <c r="F13" i="41"/>
  <c r="G13" i="41"/>
  <c r="H13" i="41"/>
  <c r="I13" i="41"/>
  <c r="J13" i="41"/>
  <c r="K13" i="41"/>
  <c r="L13" i="41"/>
  <c r="M13" i="41"/>
  <c r="N13" i="41"/>
  <c r="O13" i="41"/>
  <c r="P13" i="41"/>
  <c r="Q13" i="41"/>
  <c r="R13" i="41"/>
  <c r="S13" i="41"/>
  <c r="B13" i="41"/>
  <c r="C11" i="41"/>
  <c r="D11" i="41"/>
  <c r="E11" i="41"/>
  <c r="F11" i="41"/>
  <c r="G11" i="41"/>
  <c r="H11" i="41"/>
  <c r="I11" i="41"/>
  <c r="J11" i="41"/>
  <c r="K11" i="41"/>
  <c r="L11" i="41"/>
  <c r="M11" i="41"/>
  <c r="N11" i="41"/>
  <c r="O11" i="41"/>
  <c r="P11" i="41"/>
  <c r="Q11" i="41"/>
  <c r="R11" i="41"/>
  <c r="S11" i="41"/>
  <c r="B11" i="41"/>
  <c r="K11" i="40" l="1"/>
  <c r="L11" i="40"/>
  <c r="M11" i="40"/>
  <c r="K12" i="40"/>
  <c r="L12" i="40"/>
  <c r="M12" i="40"/>
  <c r="K13" i="40"/>
  <c r="L13" i="40"/>
  <c r="M13" i="40"/>
  <c r="K14" i="40"/>
  <c r="L14" i="40"/>
  <c r="M14" i="40"/>
  <c r="K15" i="40"/>
  <c r="L15" i="40"/>
  <c r="M15" i="40"/>
  <c r="K16" i="40"/>
  <c r="L16" i="40"/>
  <c r="M16" i="40"/>
  <c r="K17" i="40"/>
  <c r="L17" i="40"/>
  <c r="M17" i="40"/>
  <c r="K18" i="40"/>
  <c r="L18" i="40"/>
  <c r="M18" i="40"/>
  <c r="K19" i="40"/>
  <c r="L19" i="40"/>
  <c r="M19" i="40"/>
  <c r="K20" i="40"/>
  <c r="L20" i="40"/>
  <c r="M20" i="40"/>
  <c r="K21" i="40"/>
  <c r="L21" i="40"/>
  <c r="M21" i="40"/>
  <c r="K22" i="40"/>
  <c r="L22" i="40"/>
  <c r="M22" i="40"/>
  <c r="K23" i="40"/>
  <c r="L23" i="40"/>
  <c r="M23" i="40"/>
  <c r="K24" i="40"/>
  <c r="L24" i="40"/>
  <c r="M24" i="40"/>
  <c r="K25" i="40"/>
  <c r="L25" i="40"/>
  <c r="M25" i="40"/>
  <c r="K26" i="40"/>
  <c r="L26" i="40"/>
  <c r="M26" i="40"/>
  <c r="K27" i="40"/>
  <c r="L27" i="40"/>
  <c r="M27" i="40"/>
  <c r="L10" i="40"/>
  <c r="M10" i="40"/>
  <c r="K10" i="40"/>
  <c r="E11" i="40"/>
  <c r="F11" i="40"/>
  <c r="G11" i="40"/>
  <c r="E12" i="40"/>
  <c r="F12" i="40"/>
  <c r="G12" i="40"/>
  <c r="E13" i="40"/>
  <c r="F13" i="40"/>
  <c r="G13" i="40"/>
  <c r="E14" i="40"/>
  <c r="F14" i="40"/>
  <c r="G14" i="40"/>
  <c r="E15" i="40"/>
  <c r="F15" i="40"/>
  <c r="G15" i="40"/>
  <c r="E16" i="40"/>
  <c r="F16" i="40"/>
  <c r="G16" i="40"/>
  <c r="E17" i="40"/>
  <c r="F17" i="40"/>
  <c r="G17" i="40"/>
  <c r="E18" i="40"/>
  <c r="F18" i="40"/>
  <c r="G18" i="40"/>
  <c r="E19" i="40"/>
  <c r="F19" i="40"/>
  <c r="G19" i="40"/>
  <c r="E20" i="40"/>
  <c r="F20" i="40"/>
  <c r="G20" i="40"/>
  <c r="E21" i="40"/>
  <c r="F21" i="40"/>
  <c r="G21" i="40"/>
  <c r="E22" i="40"/>
  <c r="F22" i="40"/>
  <c r="G22" i="40"/>
  <c r="E23" i="40"/>
  <c r="F23" i="40"/>
  <c r="G23" i="40"/>
  <c r="E24" i="40"/>
  <c r="F24" i="40"/>
  <c r="G24" i="40"/>
  <c r="E25" i="40"/>
  <c r="F25" i="40"/>
  <c r="G25" i="40"/>
  <c r="E26" i="40"/>
  <c r="F26" i="40"/>
  <c r="G26" i="40"/>
  <c r="E27" i="40"/>
  <c r="F27" i="40"/>
  <c r="G27" i="40"/>
  <c r="F10" i="40"/>
  <c r="G10" i="40"/>
  <c r="E10" i="40"/>
  <c r="Q68" i="37" l="1"/>
  <c r="Q69" i="37"/>
  <c r="Q60" i="37"/>
  <c r="Q66" i="37"/>
  <c r="Q63" i="37"/>
  <c r="Y68" i="37"/>
  <c r="Y69" i="37"/>
  <c r="Y60" i="37"/>
  <c r="Y66" i="37"/>
  <c r="Y63" i="37"/>
  <c r="U68" i="37"/>
  <c r="V68" i="37" s="1"/>
  <c r="U69" i="37"/>
  <c r="V69" i="37" s="1"/>
  <c r="U60" i="37"/>
  <c r="V60" i="37" s="1"/>
  <c r="U66" i="37"/>
  <c r="V66" i="37" s="1"/>
  <c r="U63" i="37"/>
  <c r="V63" i="37" s="1"/>
  <c r="U73" i="37"/>
  <c r="U61" i="37"/>
  <c r="V61" i="37" s="1"/>
  <c r="U65" i="37"/>
  <c r="V65" i="37" s="1"/>
  <c r="U67" i="37"/>
  <c r="V67" i="37" s="1"/>
  <c r="U72" i="37"/>
  <c r="V72" i="37" s="1"/>
  <c r="U71" i="37"/>
  <c r="V71" i="37" s="1"/>
  <c r="U70" i="37"/>
  <c r="V70" i="37" s="1"/>
  <c r="M68" i="37"/>
  <c r="N68" i="37" s="1"/>
  <c r="M69" i="37"/>
  <c r="N69" i="37" s="1"/>
  <c r="M60" i="37"/>
  <c r="N60" i="37" s="1"/>
  <c r="M66" i="37"/>
  <c r="N66" i="37" s="1"/>
  <c r="M63" i="37"/>
  <c r="N63" i="37" s="1"/>
  <c r="M65" i="37"/>
  <c r="N65" i="37" s="1"/>
  <c r="M72" i="37"/>
  <c r="N72" i="37" s="1"/>
  <c r="M70" i="37"/>
  <c r="N70" i="37" s="1"/>
  <c r="M59" i="37"/>
  <c r="N59" i="37" s="1"/>
  <c r="E68" i="37"/>
  <c r="F68" i="37" s="1"/>
  <c r="E69" i="37"/>
  <c r="F69" i="37" s="1"/>
  <c r="E60" i="37"/>
  <c r="F60" i="37" s="1"/>
  <c r="E66" i="37"/>
  <c r="F66" i="37" s="1"/>
  <c r="E63" i="37"/>
  <c r="F63" i="37" s="1"/>
  <c r="E65" i="37"/>
  <c r="F65" i="37" s="1"/>
  <c r="E59" i="37"/>
  <c r="F59" i="37" s="1"/>
  <c r="I68" i="37"/>
  <c r="I69" i="37"/>
  <c r="I60" i="37"/>
  <c r="I66" i="37"/>
  <c r="I63" i="37"/>
  <c r="Y61" i="37"/>
  <c r="Q61" i="37"/>
  <c r="M61" i="37"/>
  <c r="N61" i="37" s="1"/>
  <c r="I61" i="37"/>
  <c r="E61" i="37"/>
  <c r="F61" i="37" s="1"/>
  <c r="Y58" i="37"/>
  <c r="U58" i="37"/>
  <c r="Q58" i="37"/>
  <c r="M58" i="37"/>
  <c r="I58" i="37"/>
  <c r="E58" i="37"/>
  <c r="Y65" i="37"/>
  <c r="Q65" i="37"/>
  <c r="I65" i="37"/>
  <c r="Y67" i="37"/>
  <c r="Q67" i="37"/>
  <c r="M67" i="37"/>
  <c r="N67" i="37" s="1"/>
  <c r="I67" i="37"/>
  <c r="E67" i="37"/>
  <c r="F67" i="37" s="1"/>
  <c r="Y64" i="37"/>
  <c r="U64" i="37"/>
  <c r="V64" i="37" s="1"/>
  <c r="Q64" i="37"/>
  <c r="M64" i="37"/>
  <c r="N64" i="37" s="1"/>
  <c r="I64" i="37"/>
  <c r="E64" i="37"/>
  <c r="F64" i="37" s="1"/>
  <c r="Y73" i="37"/>
  <c r="Q73" i="37"/>
  <c r="M73" i="37"/>
  <c r="N73" i="37" s="1"/>
  <c r="I73" i="37"/>
  <c r="E73" i="37"/>
  <c r="Y72" i="37"/>
  <c r="Q72" i="37"/>
  <c r="I72" i="37"/>
  <c r="E72" i="37"/>
  <c r="F72" i="37" s="1"/>
  <c r="Y71" i="37"/>
  <c r="Q71" i="37"/>
  <c r="M71" i="37"/>
  <c r="N71" i="37" s="1"/>
  <c r="I71" i="37"/>
  <c r="E71" i="37"/>
  <c r="F71" i="37" s="1"/>
  <c r="Y62" i="37"/>
  <c r="U62" i="37"/>
  <c r="V62" i="37" s="1"/>
  <c r="Q62" i="37"/>
  <c r="M62" i="37"/>
  <c r="N62" i="37" s="1"/>
  <c r="I62" i="37"/>
  <c r="E62" i="37"/>
  <c r="F62" i="37" s="1"/>
  <c r="Y70" i="37"/>
  <c r="Q70" i="37"/>
  <c r="I70" i="37"/>
  <c r="E70" i="37"/>
  <c r="F70" i="37" s="1"/>
  <c r="Y59" i="37"/>
  <c r="U59" i="37"/>
  <c r="V59" i="37" s="1"/>
  <c r="Q59" i="37"/>
  <c r="I59" i="37"/>
  <c r="Q42" i="37"/>
  <c r="Q43" i="37"/>
  <c r="Q44" i="37"/>
  <c r="Q45" i="37"/>
  <c r="Q46" i="37"/>
  <c r="Q47" i="37"/>
  <c r="Q48" i="37"/>
  <c r="Y42" i="37"/>
  <c r="Y43" i="37"/>
  <c r="Y44" i="37"/>
  <c r="Y45" i="37"/>
  <c r="Y46" i="37"/>
  <c r="Y47" i="37"/>
  <c r="Y48" i="37"/>
  <c r="U41" i="37"/>
  <c r="V41" i="37" s="1"/>
  <c r="U42" i="37"/>
  <c r="V42" i="37" s="1"/>
  <c r="U43" i="37"/>
  <c r="V43" i="37" s="1"/>
  <c r="U44" i="37"/>
  <c r="V44" i="37" s="1"/>
  <c r="U45" i="37"/>
  <c r="V45" i="37" s="1"/>
  <c r="U46" i="37"/>
  <c r="V46" i="37" s="1"/>
  <c r="U47" i="37"/>
  <c r="V47" i="37" s="1"/>
  <c r="U48" i="37"/>
  <c r="V48" i="37" s="1"/>
  <c r="U40" i="37"/>
  <c r="V40" i="37" s="1"/>
  <c r="M41" i="37"/>
  <c r="N41" i="37" s="1"/>
  <c r="M42" i="37"/>
  <c r="N42" i="37" s="1"/>
  <c r="M43" i="37"/>
  <c r="N43" i="37" s="1"/>
  <c r="M44" i="37"/>
  <c r="N44" i="37" s="1"/>
  <c r="M45" i="37"/>
  <c r="N45" i="37" s="1"/>
  <c r="M46" i="37"/>
  <c r="N46" i="37" s="1"/>
  <c r="M47" i="37"/>
  <c r="N47" i="37" s="1"/>
  <c r="M48" i="37"/>
  <c r="N48" i="37" s="1"/>
  <c r="E41" i="37"/>
  <c r="F41" i="37" s="1"/>
  <c r="E42" i="37"/>
  <c r="F42" i="37" s="1"/>
  <c r="E43" i="37"/>
  <c r="F43" i="37" s="1"/>
  <c r="E44" i="37"/>
  <c r="F44" i="37" s="1"/>
  <c r="E45" i="37"/>
  <c r="F45" i="37" s="1"/>
  <c r="E46" i="37"/>
  <c r="F46" i="37" s="1"/>
  <c r="E47" i="37"/>
  <c r="F47" i="37" s="1"/>
  <c r="E50" i="37"/>
  <c r="F50" i="37" s="1"/>
  <c r="E48" i="37"/>
  <c r="F48" i="37" s="1"/>
  <c r="Y41" i="37"/>
  <c r="Q41" i="37"/>
  <c r="I41" i="37"/>
  <c r="I42" i="37"/>
  <c r="I43" i="37"/>
  <c r="I44" i="37"/>
  <c r="I45" i="37"/>
  <c r="I46" i="37"/>
  <c r="I47" i="37"/>
  <c r="I48" i="37"/>
  <c r="Y50" i="37"/>
  <c r="U50" i="37"/>
  <c r="V50" i="37" s="1"/>
  <c r="Q50" i="37"/>
  <c r="M50" i="37"/>
  <c r="N50" i="37" s="1"/>
  <c r="I50" i="37"/>
  <c r="Y49" i="37"/>
  <c r="U49" i="37"/>
  <c r="Q49" i="37"/>
  <c r="M49" i="37"/>
  <c r="N49" i="37" s="1"/>
  <c r="I49" i="37"/>
  <c r="E49" i="37"/>
  <c r="F49" i="37" s="1"/>
  <c r="Y40" i="37"/>
  <c r="Q40" i="37"/>
  <c r="M40" i="37"/>
  <c r="N40" i="37" s="1"/>
  <c r="I40" i="37"/>
  <c r="E40" i="37"/>
  <c r="F40" i="37" s="1"/>
  <c r="Y28" i="37"/>
  <c r="Q28" i="37"/>
  <c r="U28" i="37"/>
  <c r="V28" i="37" s="1"/>
  <c r="M28" i="37"/>
  <c r="N28" i="37" s="1"/>
  <c r="M29" i="37"/>
  <c r="N29" i="37" s="1"/>
  <c r="E28" i="37"/>
  <c r="F28" i="37" s="1"/>
  <c r="E31" i="37"/>
  <c r="F31" i="37" s="1"/>
  <c r="E29" i="37"/>
  <c r="F29" i="37" s="1"/>
  <c r="E30" i="37"/>
  <c r="F30" i="37" s="1"/>
  <c r="E33" i="37"/>
  <c r="I28" i="37"/>
  <c r="Y29" i="37"/>
  <c r="U29" i="37"/>
  <c r="V29" i="37" s="1"/>
  <c r="Q29" i="37"/>
  <c r="I29" i="37"/>
  <c r="Y30" i="37"/>
  <c r="U30" i="37"/>
  <c r="V30" i="37" s="1"/>
  <c r="Q30" i="37"/>
  <c r="M30" i="37"/>
  <c r="I30" i="37"/>
  <c r="Y32" i="37"/>
  <c r="U32" i="37"/>
  <c r="V32" i="37" s="1"/>
  <c r="Q32" i="37"/>
  <c r="M32" i="37"/>
  <c r="N32" i="37" s="1"/>
  <c r="I32" i="37"/>
  <c r="E32" i="37"/>
  <c r="F32" i="37" s="1"/>
  <c r="Y31" i="37"/>
  <c r="U31" i="37"/>
  <c r="V31" i="37" s="1"/>
  <c r="Q31" i="37"/>
  <c r="M31" i="37"/>
  <c r="N31" i="37" s="1"/>
  <c r="I31" i="37"/>
  <c r="Y33" i="37"/>
  <c r="U33" i="37"/>
  <c r="V33" i="37" s="1"/>
  <c r="Q33" i="37"/>
  <c r="M33" i="37"/>
  <c r="N33" i="37" s="1"/>
  <c r="I33" i="37"/>
  <c r="Y22" i="37"/>
  <c r="Y19" i="37"/>
  <c r="Y21" i="37"/>
  <c r="I22" i="37"/>
  <c r="I19" i="37"/>
  <c r="I21" i="37"/>
  <c r="Q22" i="37"/>
  <c r="Q19" i="37"/>
  <c r="Q21" i="37"/>
  <c r="U22" i="37"/>
  <c r="V22" i="37" s="1"/>
  <c r="U19" i="37"/>
  <c r="V19" i="37" s="1"/>
  <c r="U21" i="37"/>
  <c r="V21" i="37" s="1"/>
  <c r="M22" i="37"/>
  <c r="N22" i="37" s="1"/>
  <c r="M19" i="37"/>
  <c r="N19" i="37" s="1"/>
  <c r="M21" i="37"/>
  <c r="N21" i="37" s="1"/>
  <c r="M18" i="37"/>
  <c r="N18" i="37" s="1"/>
  <c r="E22" i="37"/>
  <c r="F22" i="37" s="1"/>
  <c r="E19" i="37"/>
  <c r="F19" i="37" s="1"/>
  <c r="E21" i="37"/>
  <c r="F21" i="37" s="1"/>
  <c r="E20" i="37"/>
  <c r="F20" i="37" s="1"/>
  <c r="Y20" i="37"/>
  <c r="U20" i="37"/>
  <c r="V20" i="37" s="1"/>
  <c r="Q20" i="37"/>
  <c r="M20" i="37"/>
  <c r="N20" i="37" s="1"/>
  <c r="I20" i="37"/>
  <c r="Y18" i="37"/>
  <c r="U18" i="37"/>
  <c r="Q18" i="37"/>
  <c r="I18" i="37"/>
  <c r="E18" i="37"/>
  <c r="F18" i="37" s="1"/>
  <c r="Y11" i="37"/>
  <c r="U11" i="37"/>
  <c r="V11" i="37" s="1"/>
  <c r="Y10" i="37"/>
  <c r="U10" i="37"/>
  <c r="V10" i="37" s="1"/>
  <c r="Q11" i="37"/>
  <c r="M11" i="37"/>
  <c r="N11" i="37" s="1"/>
  <c r="Q10" i="37"/>
  <c r="M10" i="37"/>
  <c r="N10" i="37" s="1"/>
  <c r="E11" i="37"/>
  <c r="F11" i="37" s="1"/>
  <c r="E10" i="37"/>
  <c r="F10" i="37" s="1"/>
  <c r="I11" i="37"/>
  <c r="I10" i="37"/>
  <c r="V58" i="37" l="1"/>
  <c r="V73" i="37"/>
  <c r="N58" i="37"/>
  <c r="F58" i="37"/>
  <c r="F73" i="37"/>
  <c r="V49" i="37"/>
  <c r="N30" i="37"/>
  <c r="F33" i="37"/>
  <c r="V18" i="37"/>
  <c r="S41" i="32" l="1"/>
  <c r="S40" i="32"/>
  <c r="S39" i="32"/>
  <c r="S38" i="32"/>
  <c r="S37" i="32"/>
  <c r="S36" i="32"/>
  <c r="S35" i="32"/>
  <c r="S34" i="32"/>
  <c r="S33" i="32"/>
  <c r="S32" i="32"/>
  <c r="S31" i="32"/>
  <c r="S30" i="32"/>
  <c r="S29" i="32"/>
  <c r="S28" i="32"/>
  <c r="S27" i="32"/>
  <c r="S26" i="32"/>
  <c r="L41" i="32"/>
  <c r="L40" i="32"/>
  <c r="L39" i="32"/>
  <c r="L38" i="32"/>
  <c r="L37" i="32"/>
  <c r="L36" i="32"/>
  <c r="L35" i="32"/>
  <c r="L34" i="32"/>
  <c r="L33" i="32"/>
  <c r="L32" i="32"/>
  <c r="L31" i="32"/>
  <c r="L30" i="32"/>
  <c r="L29" i="32"/>
  <c r="L28" i="32"/>
  <c r="L27" i="32"/>
  <c r="L26" i="32"/>
  <c r="E27" i="32"/>
  <c r="E28" i="32"/>
  <c r="E29" i="32"/>
  <c r="E30" i="32"/>
  <c r="E31" i="32"/>
  <c r="E32" i="32"/>
  <c r="E33" i="32"/>
  <c r="E34" i="32"/>
  <c r="E35" i="32"/>
  <c r="E36" i="32"/>
  <c r="E37" i="32"/>
  <c r="E38" i="32"/>
  <c r="E39" i="32"/>
  <c r="E40" i="32"/>
  <c r="E41" i="32"/>
  <c r="E26" i="32"/>
  <c r="S14" i="32" l="1"/>
  <c r="S13" i="32"/>
  <c r="S12" i="32"/>
  <c r="S11" i="32"/>
  <c r="S10" i="32"/>
  <c r="L11" i="32"/>
  <c r="L12" i="32"/>
  <c r="L13" i="32"/>
  <c r="L14" i="32"/>
  <c r="L10" i="32"/>
  <c r="E11" i="32"/>
  <c r="E12" i="32"/>
  <c r="E13" i="32"/>
  <c r="E14" i="32"/>
  <c r="E10" i="32"/>
  <c r="V33" i="32" l="1"/>
  <c r="V27" i="32"/>
  <c r="V35" i="32"/>
  <c r="V30" i="32"/>
  <c r="V34" i="32"/>
  <c r="V40" i="32"/>
  <c r="V31" i="32"/>
  <c r="V36" i="32"/>
  <c r="V29" i="32"/>
  <c r="V32" i="32"/>
  <c r="V37" i="32"/>
  <c r="V41" i="32"/>
  <c r="V39" i="32"/>
  <c r="V28" i="32"/>
  <c r="V38" i="32"/>
  <c r="V26" i="32"/>
  <c r="O33" i="32"/>
  <c r="O27" i="32"/>
  <c r="O35" i="32"/>
  <c r="O30" i="32"/>
  <c r="O34" i="32"/>
  <c r="O40" i="32"/>
  <c r="O31" i="32"/>
  <c r="O36" i="32"/>
  <c r="O29" i="32"/>
  <c r="O32" i="32"/>
  <c r="O37" i="32"/>
  <c r="O41" i="32"/>
  <c r="O39" i="32"/>
  <c r="O28" i="32"/>
  <c r="O38" i="32"/>
  <c r="O26" i="32"/>
  <c r="H38" i="32"/>
  <c r="H28" i="32"/>
  <c r="H39" i="32"/>
  <c r="H41" i="32"/>
  <c r="H37" i="32"/>
  <c r="H32" i="32"/>
  <c r="H29" i="32"/>
  <c r="H36" i="32"/>
  <c r="H31" i="32"/>
  <c r="H40" i="32"/>
  <c r="H34" i="32"/>
  <c r="H30" i="32"/>
  <c r="H35" i="32"/>
  <c r="H27" i="32"/>
  <c r="H33" i="32"/>
  <c r="H26" i="32"/>
  <c r="V14" i="32"/>
  <c r="V13" i="32"/>
  <c r="V12" i="32"/>
  <c r="V11" i="32"/>
  <c r="V10" i="32"/>
  <c r="O14" i="32"/>
  <c r="O13" i="32"/>
  <c r="O12" i="32"/>
  <c r="O11" i="32"/>
  <c r="O10" i="32"/>
  <c r="H11" i="32"/>
  <c r="H12" i="32"/>
  <c r="H13" i="32"/>
  <c r="H14" i="32"/>
  <c r="H10" i="32"/>
  <c r="J12" i="1" l="1"/>
  <c r="K12" i="1" s="1"/>
  <c r="E12" i="1"/>
  <c r="F12" i="1" s="1"/>
  <c r="E11" i="1"/>
  <c r="F11" i="1" s="1"/>
  <c r="J11" i="1"/>
  <c r="K11" i="1" s="1"/>
  <c r="J16" i="1"/>
  <c r="K16" i="1" s="1"/>
  <c r="E16" i="1"/>
  <c r="F16" i="1" s="1"/>
  <c r="E13" i="1" l="1"/>
  <c r="F13" i="1" s="1"/>
  <c r="J13" i="1"/>
  <c r="K13" i="1" s="1"/>
  <c r="J17" i="1"/>
  <c r="K17" i="1" s="1"/>
  <c r="E17" i="1"/>
  <c r="F17" i="1" s="1"/>
  <c r="J15" i="1"/>
  <c r="K15" i="1" s="1"/>
  <c r="E15" i="1"/>
  <c r="F15" i="1" s="1"/>
  <c r="J14" i="1"/>
  <c r="K14" i="1" s="1"/>
  <c r="E14" i="1"/>
  <c r="F14" i="1" s="1"/>
</calcChain>
</file>

<file path=xl/sharedStrings.xml><?xml version="1.0" encoding="utf-8"?>
<sst xmlns="http://schemas.openxmlformats.org/spreadsheetml/2006/main" count="2185" uniqueCount="596">
  <si>
    <t>Appendix 1</t>
  </si>
  <si>
    <t>Other</t>
  </si>
  <si>
    <t>Source:  Statistics NZ Integrated Data Infrastructure</t>
  </si>
  <si>
    <t>Data reference</t>
  </si>
  <si>
    <t>Appendix</t>
  </si>
  <si>
    <t>Reference in report</t>
  </si>
  <si>
    <t>File name</t>
  </si>
  <si>
    <t>A1</t>
  </si>
  <si>
    <t>A2</t>
  </si>
  <si>
    <t>A3</t>
  </si>
  <si>
    <t>B1</t>
  </si>
  <si>
    <t>B2</t>
  </si>
  <si>
    <t>B3</t>
  </si>
  <si>
    <t>The results in this report are not official statistics. They have been created for research purposes from the Integrated Data Infrastructure (IDI), managed by Statistics New Zealand.</t>
  </si>
  <si>
    <t>The opinions, findings, recommendations and conclusions expressed in this report are those of the authors, not Statistics New Zealand, the Ministry of Social Development, or the Accident Compensation Corporation.</t>
  </si>
  <si>
    <t>Access to the anonymised data used in this study was provided by Statistics New Zealand under the security and confidentiality provisions of the Statistics Act 1975. Only people authorised by the Statistics Act 1975 are allowed to see data about a particular person, household, business or organisation, and the results in this report have been confidentialised to protect these groups from identification and to keep their data safe.</t>
  </si>
  <si>
    <t>Careful consideration has been given to the privacy, security and confidentiality issues associated with using administrative and survey data in the IDI. Further detail can be found in the privacy impact assessment for the Integrated Data Infrastructure available from www.stats.govt.nz.</t>
  </si>
  <si>
    <t>The results are based in part on tax data supplied by Inland Revenue to Statistics New Zealand under the Tax Administration Act 1994. This tax data must be used only for statistical purposes, and no individual information may be published or disclosed in any other form, or provided to Inland Revenue for administrative or regulatory purposes.</t>
  </si>
  <si>
    <t>Any person who has had access to the unit record data has certified that they have been shown, have read, and have understood section 81 of the Tax Administration Act 1994, which relates to secrecy. Any discussion of data limitations or weaknesses is in the context of using the IDI for statistical purposes, and is not related to the data’s ability to support Inland Revenue’s core operational requirements.</t>
  </si>
  <si>
    <t>Table 3: Proportion of clients in key activities - comparison between cohorts</t>
  </si>
  <si>
    <t>wf_exit_rate rr3</t>
  </si>
  <si>
    <t>Figure 1</t>
  </si>
  <si>
    <t>Figure 2</t>
  </si>
  <si>
    <t>Figure 3</t>
  </si>
  <si>
    <t>Figure 4</t>
  </si>
  <si>
    <t>Figure 5</t>
  </si>
  <si>
    <t>Figure 6</t>
  </si>
  <si>
    <t>Figure 7</t>
  </si>
  <si>
    <t>Figure 8</t>
  </si>
  <si>
    <t>Figure 9</t>
  </si>
  <si>
    <t>Figure 10</t>
  </si>
  <si>
    <t>Welfare Sustainability Exits 20190306_edited</t>
  </si>
  <si>
    <t>Figure 11</t>
  </si>
  <si>
    <t>Figure 12</t>
  </si>
  <si>
    <t>Figure 13</t>
  </si>
  <si>
    <t>Figure 14</t>
  </si>
  <si>
    <t>Figure 16</t>
  </si>
  <si>
    <t>Figure 17</t>
  </si>
  <si>
    <t>Figure 18</t>
  </si>
  <si>
    <t>Figure 19</t>
  </si>
  <si>
    <t>Figure 20</t>
  </si>
  <si>
    <t>Figure 21</t>
  </si>
  <si>
    <t>Figure 22</t>
  </si>
  <si>
    <t>Figure 23</t>
  </si>
  <si>
    <t>Figure 24</t>
  </si>
  <si>
    <t>Figure 25</t>
  </si>
  <si>
    <t>Figure 26</t>
  </si>
  <si>
    <t>Figure 27</t>
  </si>
  <si>
    <t>Figure 28</t>
  </si>
  <si>
    <t>Figure 29</t>
  </si>
  <si>
    <t>Figure 30</t>
  </si>
  <si>
    <t>Table 2</t>
  </si>
  <si>
    <t>Table 3</t>
  </si>
  <si>
    <t>Table 5</t>
  </si>
  <si>
    <t>Table 6</t>
  </si>
  <si>
    <t>Cohort activity comparison 20190510</t>
  </si>
  <si>
    <t>Welfare Exits Tables Extras 20190312</t>
  </si>
  <si>
    <t>trigger reconciliation (off-ben vs annual report) - rr3</t>
  </si>
  <si>
    <t>Title</t>
  </si>
  <si>
    <t>Figure 15</t>
  </si>
  <si>
    <t>Likelihood of benefit exit over a 12-month period</t>
  </si>
  <si>
    <t>Likelihood of benefit exit to employment over 12 months - by benefit type</t>
  </si>
  <si>
    <t>Likelihood of benefit exit to employment over 12 months - by ethnicity</t>
  </si>
  <si>
    <t>Exits by ethnicity</t>
  </si>
  <si>
    <t>Exits by region</t>
  </si>
  <si>
    <t>Employment exits by ethnicity</t>
  </si>
  <si>
    <t>Employment exits by benefit type</t>
  </si>
  <si>
    <t>Employment exits by age</t>
  </si>
  <si>
    <t>Employment exits by region</t>
  </si>
  <si>
    <t>Example of employment patterns</t>
  </si>
  <si>
    <t>Activity after exit to employment in a seasonal sub-industry</t>
  </si>
  <si>
    <t>Activity after exit to employment in a non-seasonal sub-industry</t>
  </si>
  <si>
    <t>Proportion of clients who sustain continuous employment earnings after exit to employment</t>
  </si>
  <si>
    <t>Average net of tax monthly total income before/after exit from benefits to employment</t>
  </si>
  <si>
    <t>Activity of people 18 months after exiting benefit - by exit reason</t>
  </si>
  <si>
    <t>Exit to education and training - age</t>
  </si>
  <si>
    <t>Average net monthly total income before and after exit from benefit to education, training, and employment</t>
  </si>
  <si>
    <t>Tertiary education exits by course type</t>
  </si>
  <si>
    <t>Tertiary education exits by qualification level</t>
  </si>
  <si>
    <t>Targeted/industry training exits by course type</t>
  </si>
  <si>
    <t>Proportion of exits from benefit that remain off benefit for 18 months following exit – by age at exit</t>
  </si>
  <si>
    <t>Proportion of exits from benefit that remain off benefit for 18 months following exit – by benefit type</t>
  </si>
  <si>
    <t>Proportion of exits from benefit that remain off benefit for 18 months following exit - by ethnicity</t>
  </si>
  <si>
    <t>Triggers for exit from benefit</t>
  </si>
  <si>
    <t>Reasons for exit from benefit</t>
  </si>
  <si>
    <t>Proportion of clients in key activities - comparison between cohorts</t>
  </si>
  <si>
    <t>Cycling history and seasonal employment</t>
  </si>
  <si>
    <t>Impact of data refresh and definition changes on 2013/14 cohort</t>
  </si>
  <si>
    <t>File:wf_exit_rate rr3</t>
  </si>
  <si>
    <t>2010/11</t>
  </si>
  <si>
    <t>2013/14</t>
  </si>
  <si>
    <t>2015/16</t>
  </si>
  <si>
    <t>Asian</t>
  </si>
  <si>
    <t>Māori</t>
  </si>
  <si>
    <t>NZ European</t>
  </si>
  <si>
    <t>Average monthly Exposure</t>
  </si>
  <si>
    <t>Exits over 12 months</t>
  </si>
  <si>
    <t>JS-WR/YP</t>
  </si>
  <si>
    <t>JS-HCD</t>
  </si>
  <si>
    <t>SPS/YPP</t>
  </si>
  <si>
    <t>SLP-Carers</t>
  </si>
  <si>
    <t>SLP-HCD</t>
  </si>
  <si>
    <t>All</t>
  </si>
  <si>
    <t>Tab: Pivot1516, Pivot1314, Pivot1011, Charts &amp; Tables</t>
  </si>
  <si>
    <t>Appendix 2</t>
  </si>
  <si>
    <t>Welfare Sustainability Exits update 1516 20190508_Checked_lr</t>
  </si>
  <si>
    <t>Auckland Region</t>
  </si>
  <si>
    <t>Canterbury Region</t>
  </si>
  <si>
    <t>Gisborne Region</t>
  </si>
  <si>
    <t>Nelson Region</t>
  </si>
  <si>
    <t>Northland Region</t>
  </si>
  <si>
    <t>Otago Region</t>
  </si>
  <si>
    <t>Southland Region</t>
  </si>
  <si>
    <t>Taranaki Region</t>
  </si>
  <si>
    <t>Tasman Region</t>
  </si>
  <si>
    <t>Waikato Region</t>
  </si>
  <si>
    <t>Wellington Region</t>
  </si>
  <si>
    <t>West Coast Region</t>
  </si>
  <si>
    <t>Proportion who remained off-benefit throughout the 18 months</t>
  </si>
  <si>
    <t xml:space="preserve">Tab: trigger_1516 LR, trigger_1314, trigger1011, TRIGGER_DEMOGRAPHICS,  TRIGGER_DEMOGRAPHICS_1314,  TRIGGER_DEMOGRAPHICS_1011, </t>
  </si>
  <si>
    <t>Welfare Sustainability Exits Demographic Extras 20190503_Checked</t>
  </si>
  <si>
    <t>Appendix 3</t>
  </si>
  <si>
    <t>SPS</t>
  </si>
  <si>
    <t>16-17</t>
  </si>
  <si>
    <t>18-19</t>
  </si>
  <si>
    <t>20-24</t>
  </si>
  <si>
    <t>25-29</t>
  </si>
  <si>
    <t>30-34</t>
  </si>
  <si>
    <t>35-39</t>
  </si>
  <si>
    <t>40-44</t>
  </si>
  <si>
    <t>45-49</t>
  </si>
  <si>
    <t>50-54</t>
  </si>
  <si>
    <t>55-59</t>
  </si>
  <si>
    <t>60-64</t>
  </si>
  <si>
    <t>Average monthly exits</t>
  </si>
  <si>
    <t>Appendix 4</t>
  </si>
  <si>
    <t>File:Welfare Sustainability Exits Demographic Extras 20190503_Checked</t>
  </si>
  <si>
    <t>Tab: emp_demog_1516 - New - exit rate</t>
  </si>
  <si>
    <t>Female</t>
  </si>
  <si>
    <t>Male</t>
  </si>
  <si>
    <t>Averange monthly exit</t>
  </si>
  <si>
    <t>Averange monthly exit - employment</t>
  </si>
  <si>
    <t>Appendix 5</t>
  </si>
  <si>
    <t>File: Seasonal Industries - Check out - 20190408 - GRR</t>
  </si>
  <si>
    <t>2014-1</t>
  </si>
  <si>
    <t>2014-2</t>
  </si>
  <si>
    <t>2014-3</t>
  </si>
  <si>
    <t>2014-4</t>
  </si>
  <si>
    <t>2015-1</t>
  </si>
  <si>
    <t>2015-2</t>
  </si>
  <si>
    <t>2015-3</t>
  </si>
  <si>
    <t>2015-4</t>
  </si>
  <si>
    <t>2016-1</t>
  </si>
  <si>
    <t>2016-2</t>
  </si>
  <si>
    <t>2016-3</t>
  </si>
  <si>
    <t>2016-4</t>
  </si>
  <si>
    <t>2017-1</t>
  </si>
  <si>
    <t>2017-2</t>
  </si>
  <si>
    <t>2017-3</t>
  </si>
  <si>
    <t>2017-4</t>
  </si>
  <si>
    <t>Tab: For Output</t>
  </si>
  <si>
    <t>Meat and Meat Product Manufacturing</t>
  </si>
  <si>
    <t>Structural Metal Product Manufacturing</t>
  </si>
  <si>
    <t>Industry</t>
  </si>
  <si>
    <t>File: Welfare Exits Seasonal Corrected 20190711</t>
  </si>
  <si>
    <t>Non-seasonal</t>
  </si>
  <si>
    <t>Seasonal</t>
  </si>
  <si>
    <t>Total</t>
  </si>
  <si>
    <t>R</t>
  </si>
  <si>
    <t>Arts and Recreation Services</t>
  </si>
  <si>
    <t>I</t>
  </si>
  <si>
    <t>Transport, Postal and Warehousing</t>
  </si>
  <si>
    <t>P</t>
  </si>
  <si>
    <t>Education and Training</t>
  </si>
  <si>
    <t>H</t>
  </si>
  <si>
    <t>Accommodation and Food Services</t>
  </si>
  <si>
    <t>A</t>
  </si>
  <si>
    <t>Agriculture, Forestry and Fishing</t>
  </si>
  <si>
    <t>N</t>
  </si>
  <si>
    <t>Administrative and Support Services</t>
  </si>
  <si>
    <t>C</t>
  </si>
  <si>
    <t>Manufacturing</t>
  </si>
  <si>
    <t>Industry code</t>
  </si>
  <si>
    <t>Tab: Employment_seas_demographics</t>
  </si>
  <si>
    <t>Appendix 6</t>
  </si>
  <si>
    <t>Appendix 7</t>
  </si>
  <si>
    <t>Tab: Emp_activity_seasonal</t>
  </si>
  <si>
    <t>Employed &gt;=1260</t>
  </si>
  <si>
    <t>On benefit</t>
  </si>
  <si>
    <t>Months after exit</t>
  </si>
  <si>
    <t>Appendix 8</t>
  </si>
  <si>
    <t>File: Welfare Sustainability Exits Seasonality fix 20190711</t>
  </si>
  <si>
    <t>Tab: emp_seas_emp_1516</t>
  </si>
  <si>
    <t>Month</t>
  </si>
  <si>
    <t>Non-seasonal exit count</t>
  </si>
  <si>
    <t>Non-seasonal exit proprotion</t>
  </si>
  <si>
    <t>Seasonal exit count</t>
  </si>
  <si>
    <t>Seasonal exit Proportion</t>
  </si>
  <si>
    <t>Appendix 9</t>
  </si>
  <si>
    <t xml:space="preserve">Number of exits to employment - all (LHS) </t>
  </si>
  <si>
    <t>Number of exits - non-seasonal (LHS)</t>
  </si>
  <si>
    <t>Mining</t>
  </si>
  <si>
    <t>Electricity, Gas, Water and Waste Services</t>
  </si>
  <si>
    <t>Construction</t>
  </si>
  <si>
    <t>Wholesale Trade</t>
  </si>
  <si>
    <t>Retail Trade</t>
  </si>
  <si>
    <t>Information Media and Telecommunications</t>
  </si>
  <si>
    <t>Financial and Insurance Services</t>
  </si>
  <si>
    <t>Rental, Hiring and Real Estate Services</t>
  </si>
  <si>
    <t>Professional, Scientific and Technical Services</t>
  </si>
  <si>
    <t>Public Administration and Safety</t>
  </si>
  <si>
    <t>Health Care and Social Assistance</t>
  </si>
  <si>
    <t>Other Services</t>
  </si>
  <si>
    <t>Ethnicity</t>
  </si>
  <si>
    <t xml:space="preserve">Exits to employment </t>
  </si>
  <si>
    <t>Distribution of exit to exployment</t>
  </si>
  <si>
    <t>In employment  in month 1</t>
  </si>
  <si>
    <t>In employment  in month 18</t>
  </si>
  <si>
    <t>Proportion of sustained employment for 18 months</t>
  </si>
  <si>
    <t>EB</t>
  </si>
  <si>
    <t>Bay of Plenty Region</t>
  </si>
  <si>
    <t>Hawke's Bay Region</t>
  </si>
  <si>
    <t>Manawatu-Wanganui Region</t>
  </si>
  <si>
    <t>Marlborough Region</t>
  </si>
  <si>
    <t>Tab: Exits_incomes_empsustain_seas</t>
  </si>
  <si>
    <t>1 or more months not employed after exit</t>
  </si>
  <si>
    <t>Average net of tax monthly total income</t>
  </si>
  <si>
    <t xml:space="preserve">Total number of people </t>
  </si>
  <si>
    <t xml:space="preserve">Total income </t>
  </si>
  <si>
    <t>Appendix 10</t>
  </si>
  <si>
    <t>Appendix 11</t>
  </si>
  <si>
    <t>Appendix 12</t>
  </si>
  <si>
    <t>File: Welfare Exits Tables Extras 20190312</t>
  </si>
  <si>
    <t>Tab: Edu_act18_trigger</t>
  </si>
  <si>
    <t>Tertiary (FT)</t>
  </si>
  <si>
    <t>Tertiary (PT)</t>
  </si>
  <si>
    <t>Training</t>
  </si>
  <si>
    <t>FT Student</t>
  </si>
  <si>
    <t>PT Student</t>
  </si>
  <si>
    <t>Training course</t>
  </si>
  <si>
    <t>Employment</t>
  </si>
  <si>
    <t>Proportion</t>
  </si>
  <si>
    <t>Appendix 13</t>
  </si>
  <si>
    <t>File: Welfare Sustainability Exits updated 1516 20190508</t>
  </si>
  <si>
    <t>Tab: Edu_nob_1516</t>
  </si>
  <si>
    <t>Age</t>
  </si>
  <si>
    <t>Proportion of all exits to</t>
  </si>
  <si>
    <t>Number of people exit to</t>
  </si>
  <si>
    <t>Appendix 14</t>
  </si>
  <si>
    <t>File: Welfare Entry and Exit Incomes 20190402_Checked</t>
  </si>
  <si>
    <t>Tab: Exits_incomes</t>
  </si>
  <si>
    <t>Average of  monthly total income</t>
  </si>
  <si>
    <t>Appendix 15</t>
  </si>
  <si>
    <t>File: Welfare Sustainability Exits 20190306_edited</t>
  </si>
  <si>
    <t>Number of exit</t>
  </si>
  <si>
    <t>Tab: tra_nob_1516</t>
  </si>
  <si>
    <t>Tab: edu_nob_1516</t>
  </si>
  <si>
    <t>Agriculture, Environmental and
Related Studies</t>
  </si>
  <si>
    <t>Architecture and Building</t>
  </si>
  <si>
    <t>Creative Arts</t>
  </si>
  <si>
    <t>Education</t>
  </si>
  <si>
    <t>Engineering and Related
Technologies</t>
  </si>
  <si>
    <t>Food, Hospitality and Personal
Services</t>
  </si>
  <si>
    <t>Health</t>
  </si>
  <si>
    <t>Information Technology</t>
  </si>
  <si>
    <t>Management and Commerce</t>
  </si>
  <si>
    <t>Mixed Field Programmes</t>
  </si>
  <si>
    <t>Natural and Physical Sciences</t>
  </si>
  <si>
    <t>Society and Culture</t>
  </si>
  <si>
    <t>1-2</t>
  </si>
  <si>
    <t>3-4</t>
  </si>
  <si>
    <t>5-6</t>
  </si>
  <si>
    <t>7-8</t>
  </si>
  <si>
    <t>9-10</t>
  </si>
  <si>
    <t>Appendix 16</t>
  </si>
  <si>
    <t>Benefit population</t>
  </si>
  <si>
    <t>Benefit exits</t>
  </si>
  <si>
    <t>Number of people off benefit in month 1</t>
  </si>
  <si>
    <t>Number of people off benefit in month 18</t>
  </si>
  <si>
    <t>People who have accesed MH service in last 3 years</t>
  </si>
  <si>
    <t>People who have not accesed MH service in last 3 years</t>
  </si>
  <si>
    <t xml:space="preserve">Benefit </t>
  </si>
  <si>
    <t>Appendix B1</t>
  </si>
  <si>
    <t>Reasson for exit from benefit</t>
  </si>
  <si>
    <t>Death</t>
  </si>
  <si>
    <t>Reached age 65+</t>
  </si>
  <si>
    <t>Overseas</t>
  </si>
  <si>
    <t>In detention</t>
  </si>
  <si>
    <t>Started a targeted/industry training course</t>
  </si>
  <si>
    <t>Started a full-time tertiary course</t>
  </si>
  <si>
    <t>Started a part-time tertiary course</t>
  </si>
  <si>
    <t>Other with earnings &gt; $1,260</t>
  </si>
  <si>
    <t>Partnered</t>
  </si>
  <si>
    <t>Other with earnings ≥ $100 but less than $1,260</t>
  </si>
  <si>
    <t>Other with earnings &lt; $100</t>
  </si>
  <si>
    <t>Number of exits</t>
  </si>
  <si>
    <t>Proportion of exits</t>
  </si>
  <si>
    <t>2015/2016</t>
  </si>
  <si>
    <t>Appendix B2</t>
  </si>
  <si>
    <t>Tab: Cohort_trig_comparison</t>
  </si>
  <si>
    <t>File: Cohort Activity Comparison 20190507</t>
  </si>
  <si>
    <t>Tab: Cohort_activity_comparison</t>
  </si>
  <si>
    <t>Activity</t>
  </si>
  <si>
    <t>Tertiary/Training</t>
  </si>
  <si>
    <t>Nil employment</t>
  </si>
  <si>
    <t>Appendix B3</t>
  </si>
  <si>
    <t>File: Welfare sustainability exits seas fix churn 1516 20190715</t>
  </si>
  <si>
    <t>Number of exits to employment</t>
  </si>
  <si>
    <t xml:space="preserve">Seasonal </t>
  </si>
  <si>
    <t>Non-Seasonal</t>
  </si>
  <si>
    <t>Yes</t>
  </si>
  <si>
    <t>No</t>
  </si>
  <si>
    <t>Tab: churn_emp_1516</t>
  </si>
  <si>
    <t>Exit Reason</t>
  </si>
  <si>
    <t>13/14 Report</t>
  </si>
  <si>
    <t>Change</t>
  </si>
  <si>
    <t>overseas</t>
  </si>
  <si>
    <t>Started a targeted/inustry training course</t>
  </si>
  <si>
    <t>Other with earnings greater than $1,260</t>
  </si>
  <si>
    <t>Other with earnings greater than $100 but less than $1,260</t>
  </si>
  <si>
    <t>Other with earnings less than $100</t>
  </si>
  <si>
    <t>File: Cohort Trigger Comparison 20190507, trigger reconciliation</t>
  </si>
  <si>
    <t>Figure 3 and 4 : Exits by ethnicity and region</t>
  </si>
  <si>
    <t>Figure 5 and 6: Exit rate into employment over 12 months - by benefit type and ethnicity</t>
  </si>
  <si>
    <t>Figure 7-11: Employment sustainability of employment exits - by gender, ethnicity, benefit type, age and region</t>
  </si>
  <si>
    <t>Average number of main benefit clients by main benefit type</t>
  </si>
  <si>
    <t>Table 8</t>
  </si>
  <si>
    <t xml:space="preserve">Figure 1 and 2:  Average number of main benefit client and Likelihood of benefit exit </t>
  </si>
  <si>
    <t>A4</t>
  </si>
  <si>
    <t>A5</t>
  </si>
  <si>
    <t>A6</t>
  </si>
  <si>
    <t>Welfare Exits Seasonal Corrected 20190711</t>
  </si>
  <si>
    <t>A7</t>
  </si>
  <si>
    <t>A8</t>
  </si>
  <si>
    <t>Welfare Sustainability Exits Seasonality fix 20190711</t>
  </si>
  <si>
    <t>A9</t>
  </si>
  <si>
    <t>A10</t>
  </si>
  <si>
    <t>A11</t>
  </si>
  <si>
    <t>A12</t>
  </si>
  <si>
    <t>A13</t>
  </si>
  <si>
    <t>Welfare Sustainability Exits updated 1516 20190508</t>
  </si>
  <si>
    <t>A14</t>
  </si>
  <si>
    <t>Welfare Entry and Exit Incomes 20190402_Checked</t>
  </si>
  <si>
    <t>A15</t>
  </si>
  <si>
    <t>A16</t>
  </si>
  <si>
    <t>Cohort Trigger Comparison 20190507</t>
  </si>
  <si>
    <t>Welfare sustainability exits seas fix churn 1516 20190715</t>
  </si>
  <si>
    <t>Figure 1: Average number of main benefit clients by main benefit type</t>
  </si>
  <si>
    <t>Figure 2: Likelihood of benefit exit over a 12-month period</t>
  </si>
  <si>
    <t>SLP-Cares</t>
  </si>
  <si>
    <t>Likelihood of benefit exit</t>
  </si>
  <si>
    <t>Figure 3: Exits by ethnicity</t>
  </si>
  <si>
    <t>Figure 4: Exits by region</t>
  </si>
  <si>
    <t>Figure 5: Likelihood of benefit exit to employment over 12 months - by benefit type</t>
  </si>
  <si>
    <t>Figure 6: Likelihood of benefit exit to employment over 12 months - by ethnicity</t>
  </si>
  <si>
    <t>Figure 9: Employment exits by benefit type</t>
  </si>
  <si>
    <t>Figure 10: Employment exits by age</t>
  </si>
  <si>
    <t>-</t>
  </si>
  <si>
    <t>Percentage change</t>
  </si>
  <si>
    <t>2010/11 to 2015/16</t>
  </si>
  <si>
    <t>Region</t>
  </si>
  <si>
    <t>B4</t>
  </si>
  <si>
    <t>Appendix B4</t>
  </si>
  <si>
    <t>File: Welfare Exit Reason Comparison 20190502</t>
  </si>
  <si>
    <t>Tab: Exit_reason_comparison</t>
  </si>
  <si>
    <t>Age &gt; 65</t>
  </si>
  <si>
    <t>Oth Partner</t>
  </si>
  <si>
    <t>Oth earn &gt;=1260</t>
  </si>
  <si>
    <t>Oth earn [100,1260)</t>
  </si>
  <si>
    <t>Oth earn &lt;100</t>
  </si>
  <si>
    <t>Age 65</t>
  </si>
  <si>
    <t>Detention</t>
  </si>
  <si>
    <t>Not eligible (medical)</t>
  </si>
  <si>
    <t>Not eligible (obligations)</t>
  </si>
  <si>
    <t>Not eligible (partner)</t>
  </si>
  <si>
    <t>Not eligible (other circumstances)</t>
  </si>
  <si>
    <t>Not grouped</t>
  </si>
  <si>
    <t>Transfer</t>
  </si>
  <si>
    <t>Table 9</t>
  </si>
  <si>
    <t>Comparison of definition of reason for exit to Ministry exit codes</t>
  </si>
  <si>
    <t>Welfare Exit Reason Comparison 20190502</t>
  </si>
  <si>
    <t>File: Welfare Exits Seasonal Corrected 20190711_checked</t>
  </si>
  <si>
    <t>File: Welfare Sustainability Exits update 1516 20190508_Checked_lr changes</t>
  </si>
  <si>
    <t>Tab: Figure 26-28</t>
  </si>
  <si>
    <t>File: Welfare Sustainability Exits Seasonality fix 1516 20190711</t>
  </si>
  <si>
    <t>Benefit type</t>
  </si>
  <si>
    <t>Benefit</t>
  </si>
  <si>
    <t>Gender</t>
  </si>
  <si>
    <t>Average monthly exposure</t>
  </si>
  <si>
    <t>Age band</t>
  </si>
  <si>
    <t>Duration on benefit</t>
  </si>
  <si>
    <t>&lt;3 months</t>
  </si>
  <si>
    <t>1-2 years</t>
  </si>
  <si>
    <t>2+ years</t>
  </si>
  <si>
    <t>3-12 mont</t>
  </si>
  <si>
    <t>3-12 months</t>
  </si>
  <si>
    <t>Unknown</t>
  </si>
  <si>
    <t>B</t>
  </si>
  <si>
    <t>D</t>
  </si>
  <si>
    <t>E</t>
  </si>
  <si>
    <t>F</t>
  </si>
  <si>
    <t>G</t>
  </si>
  <si>
    <t>J</t>
  </si>
  <si>
    <t>K</t>
  </si>
  <si>
    <t>L</t>
  </si>
  <si>
    <t>M</t>
  </si>
  <si>
    <t>O</t>
  </si>
  <si>
    <t>Q</t>
  </si>
  <si>
    <t>S</t>
  </si>
  <si>
    <t xml:space="preserve">Industry </t>
  </si>
  <si>
    <t>Updated Off Benefit Charts v4 - fixes post review 20190637, extra data for appendices_checked</t>
  </si>
  <si>
    <t>Seasonal Industries - Check out - 20190408 - GRR</t>
  </si>
  <si>
    <t>Sub-industry exited to</t>
  </si>
  <si>
    <t>Transport, postal and warehousing</t>
  </si>
  <si>
    <t>Retail trade</t>
  </si>
  <si>
    <t>Accommodation and food services</t>
  </si>
  <si>
    <t>Health care and social assistance</t>
  </si>
  <si>
    <t>Arts and recreation services</t>
  </si>
  <si>
    <t>Education and training</t>
  </si>
  <si>
    <t>Other services</t>
  </si>
  <si>
    <t>Administrative and support services</t>
  </si>
  <si>
    <t>Public administration and safety</t>
  </si>
  <si>
    <t>Not elsewhere included</t>
  </si>
  <si>
    <t>Agriculture, forestry and fishing</t>
  </si>
  <si>
    <t>Number of people continuously off benefit at month 18</t>
  </si>
  <si>
    <t>Exits over 12 months to substantial Employment</t>
  </si>
  <si>
    <t>Number people who remained off benefit for 1 month</t>
  </si>
  <si>
    <t>Number of people who remained off benefit for 1 month</t>
  </si>
  <si>
    <t>Number of people who remained off benefit for 18 months</t>
  </si>
  <si>
    <t>Likelihood of exit within 12 months</t>
  </si>
  <si>
    <t>Likelihood of exit to employment- scaled</t>
  </si>
  <si>
    <t>Likelihood of exit</t>
  </si>
  <si>
    <t>Sustained employment earnings for 18 months</t>
  </si>
  <si>
    <t>Likelihood of exits</t>
  </si>
  <si>
    <t>Number of people who sustained employment earning for 1 month</t>
  </si>
  <si>
    <t>Number of people who sustained employment earning for 18 month</t>
  </si>
  <si>
    <t>Proportion who have earnings over $1,260 throughout the 18 months</t>
  </si>
  <si>
    <t>Likelihood of benefit exit to employment</t>
  </si>
  <si>
    <t>Number of people employed in each quarter</t>
  </si>
  <si>
    <t>Activity exit to employment in a seasonal sub-industry</t>
  </si>
  <si>
    <t>Number of exits who have sustained continuous employment earnings</t>
  </si>
  <si>
    <t>Number who sustained employment earnings for 1 month</t>
  </si>
  <si>
    <t>Number who sustained employment earnings for 1 month - non-seasonal</t>
  </si>
  <si>
    <t>Number who sustained employment earnings for 18 months - non-seasonal</t>
  </si>
  <si>
    <t>Number who sustained employment earnings for 18 months</t>
  </si>
  <si>
    <t>Likelihood of sustained employment for 18 months - all (RHS)</t>
  </si>
  <si>
    <t>Likelihood of sustained employment for 18 months - non-seasonal (RHS)</t>
  </si>
  <si>
    <t>Likelihood of sustained employment for 18 months</t>
  </si>
  <si>
    <t>Months after exit to employment</t>
  </si>
  <si>
    <t>Reason for exiting benefit</t>
  </si>
  <si>
    <t>Number of people in each activities 18 months after exiting benefit</t>
  </si>
  <si>
    <t>Likelihood of people in each activities 18 months after exiting benefit</t>
  </si>
  <si>
    <t>Months after exiting to education, training and employment</t>
  </si>
  <si>
    <t>Tertiary education course type</t>
  </si>
  <si>
    <t>Tertiary education qualification level</t>
  </si>
  <si>
    <t>Likelihood of continuously off benefit for 18 months after exit</t>
  </si>
  <si>
    <t>Industry training course type</t>
  </si>
  <si>
    <t>Cycling history prior to exit</t>
  </si>
  <si>
    <t>Table 2: Reasons for exit from benefit</t>
  </si>
  <si>
    <t>Cohort</t>
  </si>
  <si>
    <t>Figure 7: Employment exits by ethnicity</t>
  </si>
  <si>
    <t>Figure 8: Employment exits by region</t>
  </si>
  <si>
    <t>Sustained employment earnings by initial income</t>
  </si>
  <si>
    <t>Income growth for people who exit to employment and sustain employment earnings for 18 months</t>
  </si>
  <si>
    <t>Distribution of initial employment income after exit from benefit</t>
  </si>
  <si>
    <t>Figure 14: Example of employment patterns</t>
  </si>
  <si>
    <t xml:space="preserve">Figure 15: Number of exits to employment by industry (limited to those industries with a seasonal component) </t>
  </si>
  <si>
    <t>Figure 15: Number of exits to employment in main industries with seasonal subindustries</t>
  </si>
  <si>
    <t>Figure 16: Activity after exit to employment in a seasonal sub-industry</t>
  </si>
  <si>
    <t>Figure 16 and 17: Activity after exit to employment - in seasonal and non seasonal sub-industry</t>
  </si>
  <si>
    <t>Figure 17: Activity after exit to employment in a non-seasonal sub-industry</t>
  </si>
  <si>
    <t>Figure 18: Proportion of clients sustain continuous employment earnings after exit to employment</t>
  </si>
  <si>
    <t>Figure 18: Proportion of clients who sustain continuous employment earnings after exit to employment</t>
  </si>
  <si>
    <t>Figure 19: Comparison of all exits and non-seasonal exits by number of exits and employment earnings sustainability</t>
  </si>
  <si>
    <t>Figure 20: Exits to employment by ethnicity</t>
  </si>
  <si>
    <t>Figure 21: Exits to employment by benefit type prior to exit</t>
  </si>
  <si>
    <t>Figure 22: Exits to employment by region</t>
  </si>
  <si>
    <t>Figure  20 - 22: Seasonal exits to employment by ethnicity, main benefit type and region</t>
  </si>
  <si>
    <t>Table 5 and 6: Cycling history and seasonal employment</t>
  </si>
  <si>
    <t>Table 5: Number of exits to employment - by cycling history and seasonal sub-industry</t>
  </si>
  <si>
    <t>Table 6: Proportion of exits to employment who have continuous employment earnings over $1,260 per months for all 18 months after exit - by cycling history and seasonal sub-industry</t>
  </si>
  <si>
    <t>Figure 23: Average net of tax monthly total income before and after exit from benefit to exployment</t>
  </si>
  <si>
    <t>Figure 23: Average net of tax monthly total income before/after exit from benefits to employment</t>
  </si>
  <si>
    <t>Figure 24: Activity of people 18 months after exiting benefit - by exit reason</t>
  </si>
  <si>
    <t>Figure 25: Exit to education and training by age</t>
  </si>
  <si>
    <t>Figure 25: Exit to education and training - age</t>
  </si>
  <si>
    <t>Figure 26: Average net monthly total income before and after exit from benefit to education, training, and employment</t>
  </si>
  <si>
    <t>Full time tertiary</t>
  </si>
  <si>
    <t>Part time tertiary</t>
  </si>
  <si>
    <t>Figure 27 and 28: tertiary education exits, by courses type and qualification level</t>
  </si>
  <si>
    <t>Figure 27: Tertiary education exits by course type</t>
  </si>
  <si>
    <t>Proportion of continuously off benefit for 18 months after exit</t>
  </si>
  <si>
    <t>Figure 28: Tertiary education exits by qualification level</t>
  </si>
  <si>
    <t>Number of exit (LHS)</t>
  </si>
  <si>
    <t>Figure 29: Targeted/industry training exits by course type</t>
  </si>
  <si>
    <t>Figure 30 - 32: Proportion of exits from benefit that remain off benefit for 18 months following exit - by age, main benefit type and ethnicity</t>
  </si>
  <si>
    <t>Figure 30: Proportion of exits from benefit that remain off benefit for 18 months following exit – by age at exit</t>
  </si>
  <si>
    <t>Proportion remained off benefit throughout the 18 months - accessed a MHA service in last 3 years</t>
  </si>
  <si>
    <t>Proportion who accessed a MHA service in last 3 years - Exits</t>
  </si>
  <si>
    <t>Proportion who accessed a MHA service in last 3 years - Benefit population</t>
  </si>
  <si>
    <t>Proportion remained off benefit throughout the 18 months - haven't accessed a MHA service in last 3 years</t>
  </si>
  <si>
    <t>Figure 31: Proportion of exits from benefit that remain off benefit for 18 months following exit – by benefit type</t>
  </si>
  <si>
    <t>Number of people who accessed a MHA service in last 3 years</t>
  </si>
  <si>
    <t>Number of people who did not accessed a MHA service in last 3 years</t>
  </si>
  <si>
    <t>Proportion who accessed a MHA service in last 3 years</t>
  </si>
  <si>
    <t>Figure 32: Proportion of exits from benefit that remain off benefit for 18 months following exit – by benefit type</t>
  </si>
  <si>
    <r>
      <t>Table 7: Triggers for exit from benefit</t>
    </r>
    <r>
      <rPr>
        <sz val="8"/>
        <rFont val="Verdana"/>
        <family val="2"/>
      </rPr>
      <t> </t>
    </r>
  </si>
  <si>
    <t>Table 8: Comparison of definition of reason for exit to Ministry exit codes</t>
  </si>
  <si>
    <t>Table 8: Comparison of definition of reason for exit to MSD exit codes</t>
  </si>
  <si>
    <t>MSD exit reason code</t>
  </si>
  <si>
    <t>Exit reason (trigger) used in this report</t>
  </si>
  <si>
    <t>Table 2, 7 and 9: Number and proportion of benefit exits by reasons, and Impact of data refresh and definition changes on 2013/14 cohort</t>
  </si>
  <si>
    <t>Table 9: Impact of data refresh ad definition changes on 2013/14 cohort</t>
  </si>
  <si>
    <t>Figure 31</t>
  </si>
  <si>
    <t>Figure 32</t>
  </si>
  <si>
    <t>Table 7</t>
  </si>
  <si>
    <t>Proportion of exits to employment who have continuous employment earnings over $1,260 per months for all 18 months after exit - by cycling history and seasonal sub-industry</t>
  </si>
  <si>
    <t>Marlborough
Region</t>
  </si>
  <si>
    <t>Manawatu
-Wanganui Region</t>
  </si>
  <si>
    <t>Bay of Plenty
Region</t>
  </si>
  <si>
    <t>Hawke's Bay
Region</t>
  </si>
  <si>
    <t>Psych</t>
  </si>
  <si>
    <t>Substance</t>
  </si>
  <si>
    <t>Incapacity type</t>
  </si>
  <si>
    <t>Number of people who have also accessed an MHA service in the last 3 years</t>
  </si>
  <si>
    <t>Number of people who haven't also accessed an MHA service in the last 3 years</t>
  </si>
  <si>
    <t>Total number of people</t>
  </si>
  <si>
    <t>Tab: dashboard</t>
  </si>
  <si>
    <t>Proportion of people who have accessed an MHA service in the last 3 years</t>
  </si>
  <si>
    <t>Number of people who have accessed an MHA service in the last 3 years</t>
  </si>
  <si>
    <t>Number of people who haven't accessed an MHA service in the last 3 years</t>
  </si>
  <si>
    <t>Number of people who haven't  accessed an MHA service in the last 3 years</t>
  </si>
  <si>
    <t>B5</t>
  </si>
  <si>
    <t>$1260 - $2000</t>
  </si>
  <si>
    <t>$2000 - $3000</t>
  </si>
  <si>
    <t>$3000 - $4000</t>
  </si>
  <si>
    <t>$4000 - $5000</t>
  </si>
  <si>
    <t>$5000+</t>
  </si>
  <si>
    <t>Distribution of initial incomes after exit</t>
  </si>
  <si>
    <t>Total NZ</t>
  </si>
  <si>
    <t>Initial monthly gross employment income after exit</t>
  </si>
  <si>
    <t>Figure 12: Income growth for people who exit to employment and sustain employment earnings for 18 months</t>
  </si>
  <si>
    <t>Initial incomes after exit</t>
  </si>
  <si>
    <t>Number of people - total NZ</t>
  </si>
  <si>
    <t>Number of people - Māori</t>
  </si>
  <si>
    <t>Tab: Pivots ge 0 months</t>
  </si>
  <si>
    <t>File:Welfare Exit Incomes bands 20190731_Checked</t>
  </si>
  <si>
    <t>Figure 11 and 13: Distribution of initial employment income and sustained employment earnings</t>
  </si>
  <si>
    <t>Figure 11: Sustained employment earnings by initial income</t>
  </si>
  <si>
    <t>Distribution of initial incomes after exit (RHS)</t>
  </si>
  <si>
    <t>Distribution of initial incomes after exit -total NZ</t>
  </si>
  <si>
    <t>Distribution of initial incomes after exit - Māori</t>
  </si>
  <si>
    <t>Figure 13: Distribution of initial employment income after exit from benefit</t>
  </si>
  <si>
    <t>Welfare Exit Incomes bands 20190731_Checked</t>
  </si>
  <si>
    <t>A17</t>
  </si>
  <si>
    <t>A18</t>
  </si>
  <si>
    <t>Chapter 4.6</t>
  </si>
  <si>
    <t>Likelihood of sustained employment for 18 months - all</t>
  </si>
  <si>
    <t xml:space="preserve">Number of exits - non-seasonal </t>
  </si>
  <si>
    <t xml:space="preserve">Likelihood of sustained employment for 18 months - non-seasonal </t>
  </si>
  <si>
    <t>Number of exits to employment - all</t>
  </si>
  <si>
    <t>Average net monthly total income before and after exit from benefit to</t>
  </si>
  <si>
    <t>Pacific Peoples</t>
  </si>
  <si>
    <t>Number of people who don’t have earnings over $1,260 throughout the 18 months after exit</t>
  </si>
  <si>
    <t>Number of people who have earnings over $1,260 throughout the 18 months after exit</t>
  </si>
  <si>
    <t>Proportion who have earnings over $1,260 through the 18 months (LHS)</t>
  </si>
  <si>
    <t>Proportion who have earnings over $1,260 through the 18 months</t>
  </si>
  <si>
    <t>Count of Exits - 13/14</t>
  </si>
  <si>
    <t>Likelihood of Exits - 13/14</t>
  </si>
  <si>
    <t>This report</t>
  </si>
  <si>
    <t>Benefit received - HCD (JHD and SLH)</t>
  </si>
  <si>
    <t>Benefit received - SPS</t>
  </si>
  <si>
    <t>Benefit received - Youth</t>
  </si>
  <si>
    <t>Number of people</t>
  </si>
  <si>
    <t>Additional data for MHA usages in December 2017 quarter</t>
  </si>
  <si>
    <t>Additional data for MHA service usage in December 2017 quarter</t>
  </si>
  <si>
    <t>Employed with monthly earnings &gt;= $1,260</t>
  </si>
  <si>
    <t>Number of exits to employment in main industries with seasonal sub-industries (limited to those industries with a seasonal component)</t>
  </si>
  <si>
    <t>Comparison of all exits and non-seasonal exits by number of exits and sustained employment earnings</t>
  </si>
  <si>
    <t>Exits to employment by ethnicity</t>
  </si>
  <si>
    <t>Exits to employment by benefit type before the time of exit</t>
  </si>
  <si>
    <t>Exits to employment by region</t>
  </si>
  <si>
    <t>Proportion employed with monthly earnings &gt;= $1,260</t>
  </si>
  <si>
    <t>Proportion on benefit</t>
  </si>
  <si>
    <t>Proportion in other</t>
  </si>
  <si>
    <t>Total population aged 16-64</t>
  </si>
  <si>
    <t>Welfare Exit Seasonal Corrected 20190711</t>
  </si>
  <si>
    <t>Ben_dashoboard_v4_checked</t>
  </si>
  <si>
    <t>Files: Updated Off Benefit Charts v4 - fixes post review 20190637, extra data for appendices_checked, Welfare Sustainability Exits 1516 corrected MH 21091216_Checked</t>
  </si>
  <si>
    <t>Intellectual disability</t>
  </si>
  <si>
    <t>File: Corrected mental health data - off ben report 20200109_Checked</t>
  </si>
  <si>
    <t>Benefit received - JS-HCD</t>
  </si>
  <si>
    <t>Benefit received - SLP-HCD</t>
  </si>
  <si>
    <t>Benefit received - JS-WR/EMB</t>
  </si>
  <si>
    <t>Benefit received - SLP-Carer</t>
  </si>
  <si>
    <t>Benefit received - JS-WR, EMB , SPS, SLP-Carers and Youth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</si>
</sst>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0"/>
  </numFmts>
  <fonts count="27">
    <font>
      <sz val="11"/>
      <color theme="1"/>
      <name val="Arial Mäori"/>
      <family val="2"/>
    </font>
    <font>
      <sz val="11"/>
      <color theme="1"/>
      <name val="Calibri"/>
      <family val="2"/>
    </font>
    <font>
      <sz val="11"/>
      <color theme="1"/>
      <name val="Calibri"/>
      <family val="2"/>
    </font>
    <font>
      <sz val="11"/>
      <color theme="1"/>
      <name val="Calibri"/>
      <family val="2"/>
    </font>
    <font>
      <sz val="11"/>
      <color theme="1"/>
      <name val="Arial Mäori"/>
      <family val="2"/>
    </font>
    <font>
      <sz val="11"/>
      <color theme="1"/>
      <name val="Calibri"/>
      <family val="2"/>
      <scheme val="minor"/>
    </font>
    <font>
      <b/>
      <sz val="14"/>
      <color theme="1"/>
      <name val="Calibri"/>
      <family val="2"/>
      <scheme val="minor"/>
    </font>
    <font>
      <sz val="9.5"/>
      <color rgb="FF000000"/>
      <name val="Arial"/>
      <family val="2"/>
    </font>
    <font>
      <sz val="10"/>
      <name val="Arial"/>
      <family val="2"/>
    </font>
    <font>
      <b/>
      <sz val="10"/>
      <color theme="1"/>
      <name val="Verdana"/>
      <family val="2"/>
    </font>
    <font>
      <b/>
      <sz val="11"/>
      <color theme="1"/>
      <name val="Arial Mäori"/>
      <family val="2"/>
    </font>
    <font>
      <sz val="11"/>
      <color theme="0"/>
      <name val="Calibri"/>
      <family val="2"/>
    </font>
    <font>
      <sz val="11"/>
      <name val="Calibri"/>
      <family val="2"/>
    </font>
    <font>
      <sz val="9.5"/>
      <color rgb="FF000000"/>
      <name val="Albany AMT"/>
    </font>
    <font>
      <b/>
      <sz val="11"/>
      <color theme="1"/>
      <name val="Calibri"/>
      <family val="2"/>
      <scheme val="minor"/>
    </font>
    <font>
      <sz val="11"/>
      <name val="Calibri"/>
      <family val="2"/>
      <scheme val="minor"/>
    </font>
    <font>
      <sz val="10"/>
      <color theme="1"/>
      <name val="Calibri"/>
      <family val="2"/>
      <scheme val="minor"/>
    </font>
    <font>
      <sz val="11"/>
      <color rgb="FF000000"/>
      <name val="Calibri"/>
      <family val="2"/>
      <scheme val="minor"/>
    </font>
    <font>
      <b/>
      <sz val="11"/>
      <color theme="1"/>
      <name val="Calibri"/>
      <family val="2"/>
    </font>
    <font>
      <b/>
      <sz val="12"/>
      <color theme="1"/>
      <name val="Calibri"/>
      <family val="2"/>
    </font>
    <font>
      <b/>
      <sz val="9"/>
      <color rgb="FF4F81BD"/>
      <name val="Verdana"/>
      <family val="2"/>
    </font>
    <font>
      <b/>
      <sz val="9"/>
      <name val="Verdana"/>
      <family val="2"/>
    </font>
    <font>
      <b/>
      <sz val="11"/>
      <color rgb="FF000000"/>
      <name val="Calibri"/>
      <family val="2"/>
      <scheme val="minor"/>
    </font>
    <font>
      <b/>
      <sz val="11"/>
      <name val="Calibri"/>
      <family val="2"/>
    </font>
    <font>
      <b/>
      <sz val="10"/>
      <color rgb="FF4F81BD"/>
      <name val="Verdana"/>
      <family val="2"/>
    </font>
    <font>
      <sz val="8"/>
      <name val="Verdana"/>
      <family val="2"/>
    </font>
    <font>
      <sz val="10"/>
      <color theme="1"/>
      <name val="Verdana"/>
      <family val="2"/>
    </font>
  </fonts>
  <fills count="6">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theme="0" tint="-4.9989318521683403E-2"/>
        <bgColor indexed="64"/>
      </patternFill>
    </fill>
    <fill>
      <patternFill patternType="solid">
        <fgColor theme="2"/>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8">
    <xf numFmtId="0" fontId="0" fillId="0" borderId="0"/>
    <xf numFmtId="43" fontId="4" fillId="0" borderId="0" applyFont="0" applyFill="0" applyBorder="0" applyAlignment="0" applyProtection="0"/>
    <xf numFmtId="9" fontId="4" fillId="0" borderId="0" applyFont="0" applyFill="0" applyBorder="0" applyAlignment="0" applyProtection="0"/>
    <xf numFmtId="0" fontId="5" fillId="0" borderId="0"/>
    <xf numFmtId="0" fontId="5" fillId="0" borderId="0"/>
    <xf numFmtId="0" fontId="5" fillId="0" borderId="0"/>
    <xf numFmtId="0" fontId="7" fillId="0" borderId="0"/>
    <xf numFmtId="0" fontId="3" fillId="0" borderId="0"/>
    <xf numFmtId="9" fontId="3" fillId="0" borderId="0" applyFont="0" applyFill="0" applyBorder="0" applyAlignment="0" applyProtection="0"/>
    <xf numFmtId="43" fontId="8" fillId="0" borderId="0" applyFont="0" applyFill="0" applyBorder="0" applyAlignment="0" applyProtection="0"/>
    <xf numFmtId="0" fontId="7" fillId="0" borderId="0"/>
    <xf numFmtId="0" fontId="2" fillId="0" borderId="0"/>
    <xf numFmtId="43" fontId="2" fillId="0" borderId="0" applyFont="0" applyFill="0" applyBorder="0" applyAlignment="0" applyProtection="0"/>
    <xf numFmtId="0" fontId="2" fillId="0" borderId="0"/>
    <xf numFmtId="43" fontId="4" fillId="0" borderId="0" applyFont="0" applyFill="0" applyBorder="0" applyAlignment="0" applyProtection="0"/>
    <xf numFmtId="0" fontId="1" fillId="0" borderId="0"/>
    <xf numFmtId="9" fontId="1" fillId="0" borderId="0" applyFont="0" applyFill="0" applyBorder="0" applyAlignment="0" applyProtection="0"/>
    <xf numFmtId="43" fontId="8"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8" fillId="0" borderId="0"/>
    <xf numFmtId="0" fontId="8" fillId="0" borderId="0"/>
  </cellStyleXfs>
  <cellXfs count="473">
    <xf numFmtId="0" fontId="0" fillId="0" borderId="0" xfId="0"/>
    <xf numFmtId="0" fontId="0" fillId="2" borderId="0" xfId="0" applyFill="1"/>
    <xf numFmtId="0" fontId="6" fillId="2" borderId="0" xfId="3" applyFont="1" applyFill="1" applyAlignment="1">
      <alignment horizontal="left" vertical="center"/>
    </xf>
    <xf numFmtId="164" fontId="5" fillId="2" borderId="0" xfId="1" applyNumberFormat="1" applyFont="1" applyFill="1" applyBorder="1"/>
    <xf numFmtId="0" fontId="9" fillId="2" borderId="0" xfId="0" applyFont="1" applyFill="1"/>
    <xf numFmtId="0" fontId="5" fillId="2" borderId="0" xfId="0" applyFont="1" applyFill="1"/>
    <xf numFmtId="0" fontId="10" fillId="0" borderId="0" xfId="0" applyFont="1"/>
    <xf numFmtId="0" fontId="0" fillId="2" borderId="0" xfId="0" applyFill="1"/>
    <xf numFmtId="0" fontId="11" fillId="2" borderId="1" xfId="0" applyFont="1" applyFill="1" applyBorder="1"/>
    <xf numFmtId="0" fontId="12" fillId="2" borderId="11" xfId="0" applyFont="1" applyFill="1" applyBorder="1" applyAlignment="1">
      <alignment horizontal="center" wrapText="1"/>
    </xf>
    <xf numFmtId="0" fontId="12" fillId="2" borderId="12" xfId="0" applyFont="1" applyFill="1" applyBorder="1" applyAlignment="1">
      <alignment horizontal="center" wrapText="1"/>
    </xf>
    <xf numFmtId="0" fontId="12" fillId="2" borderId="15" xfId="0" applyFont="1" applyFill="1" applyBorder="1" applyAlignment="1">
      <alignment horizontal="center" wrapText="1"/>
    </xf>
    <xf numFmtId="0" fontId="12" fillId="2" borderId="4" xfId="0" applyNumberFormat="1" applyFont="1" applyFill="1" applyBorder="1" applyAlignment="1">
      <alignment vertical="center"/>
    </xf>
    <xf numFmtId="3" fontId="12" fillId="2" borderId="8" xfId="0" applyNumberFormat="1" applyFont="1" applyFill="1" applyBorder="1" applyAlignment="1">
      <alignment horizontal="center"/>
    </xf>
    <xf numFmtId="3" fontId="12" fillId="2" borderId="0" xfId="0" applyNumberFormat="1" applyFont="1" applyFill="1" applyBorder="1" applyAlignment="1">
      <alignment horizontal="center" vertical="center"/>
    </xf>
    <xf numFmtId="165" fontId="12" fillId="2" borderId="0" xfId="2" applyNumberFormat="1" applyFont="1" applyFill="1" applyBorder="1" applyAlignment="1">
      <alignment horizontal="center" vertical="center"/>
    </xf>
    <xf numFmtId="165" fontId="12" fillId="2" borderId="13" xfId="2" applyNumberFormat="1" applyFont="1" applyFill="1" applyBorder="1" applyAlignment="1">
      <alignment horizontal="center" vertical="center"/>
    </xf>
    <xf numFmtId="0" fontId="12" fillId="2" borderId="5" xfId="0" applyNumberFormat="1" applyFont="1" applyFill="1" applyBorder="1" applyAlignment="1">
      <alignment vertical="center"/>
    </xf>
    <xf numFmtId="3" fontId="12" fillId="2" borderId="9" xfId="0" applyNumberFormat="1" applyFont="1" applyFill="1" applyBorder="1" applyAlignment="1">
      <alignment horizontal="center"/>
    </xf>
    <xf numFmtId="3" fontId="12" fillId="2" borderId="6" xfId="0" applyNumberFormat="1" applyFont="1" applyFill="1" applyBorder="1" applyAlignment="1">
      <alignment horizontal="center" vertical="center"/>
    </xf>
    <xf numFmtId="165" fontId="12" fillId="2" borderId="6" xfId="2" applyNumberFormat="1" applyFont="1" applyFill="1" applyBorder="1" applyAlignment="1">
      <alignment horizontal="center" vertical="center"/>
    </xf>
    <xf numFmtId="165" fontId="12" fillId="2" borderId="14" xfId="2" applyNumberFormat="1" applyFont="1" applyFill="1" applyBorder="1" applyAlignment="1">
      <alignment horizontal="center" vertical="center"/>
    </xf>
    <xf numFmtId="0" fontId="1" fillId="2" borderId="16" xfId="18" applyFill="1" applyBorder="1"/>
    <xf numFmtId="0" fontId="1" fillId="2" borderId="17" xfId="18" applyFill="1" applyBorder="1"/>
    <xf numFmtId="0" fontId="1" fillId="2" borderId="0" xfId="18" applyFill="1" applyBorder="1" applyAlignment="1">
      <alignment wrapText="1"/>
    </xf>
    <xf numFmtId="0" fontId="1" fillId="2" borderId="13" xfId="18" applyFill="1" applyBorder="1" applyAlignment="1">
      <alignment wrapText="1"/>
    </xf>
    <xf numFmtId="0" fontId="1" fillId="2" borderId="0" xfId="18" applyFill="1" applyBorder="1"/>
    <xf numFmtId="165" fontId="1" fillId="2" borderId="13" xfId="2" applyNumberFormat="1" applyFont="1" applyFill="1" applyBorder="1"/>
    <xf numFmtId="0" fontId="1" fillId="2" borderId="18" xfId="18" applyFill="1" applyBorder="1"/>
    <xf numFmtId="165" fontId="1" fillId="2" borderId="14" xfId="2" applyNumberFormat="1" applyFont="1" applyFill="1" applyBorder="1"/>
    <xf numFmtId="0" fontId="1" fillId="2" borderId="19" xfId="18" applyFill="1" applyBorder="1"/>
    <xf numFmtId="165" fontId="1" fillId="2" borderId="21" xfId="2" applyNumberFormat="1" applyFont="1" applyFill="1" applyBorder="1"/>
    <xf numFmtId="0" fontId="1" fillId="2" borderId="23" xfId="18" applyFill="1" applyBorder="1" applyAlignment="1">
      <alignment wrapText="1"/>
    </xf>
    <xf numFmtId="0" fontId="1" fillId="2" borderId="27" xfId="18" applyFill="1" applyBorder="1"/>
    <xf numFmtId="0" fontId="10" fillId="2" borderId="0" xfId="0" applyFont="1" applyFill="1"/>
    <xf numFmtId="0" fontId="0" fillId="2" borderId="0" xfId="0" applyFill="1" applyAlignment="1">
      <alignment wrapText="1"/>
    </xf>
    <xf numFmtId="0" fontId="1" fillId="2" borderId="4" xfId="18" applyFill="1" applyBorder="1"/>
    <xf numFmtId="0" fontId="1" fillId="2" borderId="5" xfId="18" applyFill="1" applyBorder="1"/>
    <xf numFmtId="164" fontId="1" fillId="2" borderId="20" xfId="1" applyNumberFormat="1" applyFont="1" applyFill="1" applyBorder="1"/>
    <xf numFmtId="164" fontId="1" fillId="2" borderId="0" xfId="1" applyNumberFormat="1" applyFont="1" applyFill="1" applyBorder="1"/>
    <xf numFmtId="164" fontId="1" fillId="2" borderId="6" xfId="1" applyNumberFormat="1" applyFont="1" applyFill="1" applyBorder="1"/>
    <xf numFmtId="3" fontId="12" fillId="2" borderId="0" xfId="0" applyNumberFormat="1" applyFont="1" applyFill="1" applyBorder="1" applyAlignment="1">
      <alignment horizontal="center"/>
    </xf>
    <xf numFmtId="3" fontId="12" fillId="2" borderId="6" xfId="0" applyNumberFormat="1" applyFont="1" applyFill="1" applyBorder="1" applyAlignment="1">
      <alignment horizontal="center"/>
    </xf>
    <xf numFmtId="3" fontId="12" fillId="2" borderId="8" xfId="0" applyNumberFormat="1" applyFont="1" applyFill="1" applyBorder="1" applyAlignment="1">
      <alignment horizontal="center" vertical="center"/>
    </xf>
    <xf numFmtId="0" fontId="5" fillId="2" borderId="1" xfId="24" applyFill="1" applyBorder="1"/>
    <xf numFmtId="0" fontId="5" fillId="2" borderId="22" xfId="24" applyFill="1" applyBorder="1"/>
    <xf numFmtId="0" fontId="5" fillId="2" borderId="29" xfId="24" applyFill="1" applyBorder="1"/>
    <xf numFmtId="0" fontId="5" fillId="2" borderId="25" xfId="24" applyFill="1" applyBorder="1"/>
    <xf numFmtId="0" fontId="5" fillId="2" borderId="4" xfId="24" applyFill="1" applyBorder="1"/>
    <xf numFmtId="0" fontId="5" fillId="2" borderId="23" xfId="24" applyFill="1" applyBorder="1"/>
    <xf numFmtId="0" fontId="5" fillId="2" borderId="5" xfId="24" applyFill="1" applyBorder="1"/>
    <xf numFmtId="0" fontId="5" fillId="2" borderId="26" xfId="24" applyFill="1" applyBorder="1"/>
    <xf numFmtId="0" fontId="0" fillId="2" borderId="16" xfId="0" applyFill="1" applyBorder="1"/>
    <xf numFmtId="0" fontId="5" fillId="2" borderId="16" xfId="0" applyFont="1" applyFill="1" applyBorder="1"/>
    <xf numFmtId="0" fontId="5" fillId="2" borderId="19" xfId="0" applyFont="1" applyFill="1" applyBorder="1" applyAlignment="1">
      <alignment horizontal="left"/>
    </xf>
    <xf numFmtId="0" fontId="5" fillId="2" borderId="17" xfId="0" applyFont="1" applyFill="1" applyBorder="1" applyAlignment="1">
      <alignment horizontal="left"/>
    </xf>
    <xf numFmtId="0" fontId="5" fillId="2" borderId="18" xfId="0" applyFont="1" applyFill="1" applyBorder="1" applyAlignment="1">
      <alignment horizontal="left"/>
    </xf>
    <xf numFmtId="0" fontId="0" fillId="2" borderId="0" xfId="0" applyFont="1" applyFill="1"/>
    <xf numFmtId="0" fontId="5" fillId="3" borderId="17" xfId="0" applyFont="1" applyFill="1" applyBorder="1" applyAlignment="1">
      <alignment wrapText="1"/>
    </xf>
    <xf numFmtId="0" fontId="5" fillId="3" borderId="8" xfId="0" applyFont="1" applyFill="1" applyBorder="1" applyAlignment="1">
      <alignment horizontal="center" vertical="center" wrapText="1"/>
    </xf>
    <xf numFmtId="0" fontId="5" fillId="3" borderId="0" xfId="0" applyFont="1" applyFill="1" applyBorder="1" applyAlignment="1">
      <alignment horizontal="center" vertical="center" wrapText="1"/>
    </xf>
    <xf numFmtId="10" fontId="5" fillId="2" borderId="25" xfId="0" applyNumberFormat="1" applyFont="1" applyFill="1" applyBorder="1" applyAlignment="1">
      <alignment horizontal="center" vertical="center"/>
    </xf>
    <xf numFmtId="10" fontId="5" fillId="2" borderId="0" xfId="0" applyNumberFormat="1" applyFont="1" applyFill="1" applyBorder="1" applyAlignment="1">
      <alignment horizontal="center" vertical="center"/>
    </xf>
    <xf numFmtId="10" fontId="5" fillId="2" borderId="23" xfId="0" applyNumberFormat="1" applyFont="1" applyFill="1" applyBorder="1" applyAlignment="1">
      <alignment horizontal="center" vertical="center"/>
    </xf>
    <xf numFmtId="10" fontId="5" fillId="2" borderId="13" xfId="0" applyNumberFormat="1" applyFont="1" applyFill="1" applyBorder="1" applyAlignment="1">
      <alignment horizontal="center" vertical="center"/>
    </xf>
    <xf numFmtId="10" fontId="5" fillId="2" borderId="6" xfId="0" applyNumberFormat="1" applyFont="1" applyFill="1" applyBorder="1" applyAlignment="1">
      <alignment horizontal="center" vertical="center"/>
    </xf>
    <xf numFmtId="10" fontId="5" fillId="2" borderId="26" xfId="0" applyNumberFormat="1" applyFont="1" applyFill="1" applyBorder="1" applyAlignment="1">
      <alignment horizontal="center" vertical="center"/>
    </xf>
    <xf numFmtId="10" fontId="5" fillId="2" borderId="14" xfId="0" applyNumberFormat="1" applyFont="1" applyFill="1" applyBorder="1" applyAlignment="1">
      <alignment horizontal="center" vertical="center"/>
    </xf>
    <xf numFmtId="0" fontId="5" fillId="3" borderId="12"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15" xfId="0" applyFont="1" applyFill="1" applyBorder="1" applyAlignment="1">
      <alignment horizontal="center" vertical="center" wrapText="1"/>
    </xf>
    <xf numFmtId="166" fontId="13" fillId="2" borderId="0" xfId="6" applyNumberFormat="1" applyFont="1" applyFill="1" applyBorder="1" applyAlignment="1"/>
    <xf numFmtId="0" fontId="17" fillId="2" borderId="16" xfId="6" applyFont="1" applyFill="1" applyBorder="1" applyAlignment="1">
      <alignment horizontal="left"/>
    </xf>
    <xf numFmtId="0" fontId="17" fillId="2" borderId="19" xfId="6" applyFont="1" applyFill="1" applyBorder="1" applyAlignment="1">
      <alignment horizontal="left"/>
    </xf>
    <xf numFmtId="0" fontId="17" fillId="2" borderId="17" xfId="6" applyFont="1" applyFill="1" applyBorder="1" applyAlignment="1">
      <alignment horizontal="left"/>
    </xf>
    <xf numFmtId="0" fontId="17" fillId="2" borderId="18" xfId="6" applyFont="1" applyFill="1" applyBorder="1" applyAlignment="1">
      <alignment horizontal="left"/>
    </xf>
    <xf numFmtId="0" fontId="0" fillId="2" borderId="0" xfId="0" applyFill="1" applyBorder="1"/>
    <xf numFmtId="0" fontId="5" fillId="2" borderId="22" xfId="0" applyFont="1" applyFill="1" applyBorder="1" applyAlignment="1">
      <alignment wrapText="1"/>
    </xf>
    <xf numFmtId="0" fontId="5" fillId="2" borderId="25" xfId="0" applyFont="1" applyFill="1" applyBorder="1"/>
    <xf numFmtId="0" fontId="5" fillId="2" borderId="23" xfId="0" applyFont="1" applyFill="1" applyBorder="1"/>
    <xf numFmtId="0" fontId="5" fillId="2" borderId="26" xfId="0" applyFont="1" applyFill="1" applyBorder="1"/>
    <xf numFmtId="0" fontId="5" fillId="2" borderId="16" xfId="0" applyFont="1" applyFill="1" applyBorder="1" applyAlignment="1">
      <alignment wrapText="1"/>
    </xf>
    <xf numFmtId="0" fontId="5" fillId="2" borderId="19" xfId="0" applyFont="1" applyFill="1" applyBorder="1"/>
    <xf numFmtId="0" fontId="5" fillId="2" borderId="17" xfId="0" applyFont="1" applyFill="1" applyBorder="1"/>
    <xf numFmtId="0" fontId="5" fillId="2" borderId="18" xfId="0" applyFont="1" applyFill="1" applyBorder="1"/>
    <xf numFmtId="0" fontId="5" fillId="2" borderId="27" xfId="0" applyFont="1" applyFill="1" applyBorder="1" applyAlignment="1">
      <alignment wrapText="1"/>
    </xf>
    <xf numFmtId="0" fontId="5" fillId="2" borderId="28" xfId="0" applyFont="1" applyFill="1" applyBorder="1" applyAlignment="1">
      <alignment wrapText="1"/>
    </xf>
    <xf numFmtId="0" fontId="14" fillId="2" borderId="0" xfId="0" applyFont="1" applyFill="1"/>
    <xf numFmtId="0" fontId="5" fillId="2" borderId="0" xfId="0" applyFont="1" applyFill="1" applyAlignment="1">
      <alignment wrapText="1"/>
    </xf>
    <xf numFmtId="0" fontId="5" fillId="2" borderId="8" xfId="0" applyFont="1" applyFill="1" applyBorder="1" applyAlignment="1">
      <alignment horizontal="center"/>
    </xf>
    <xf numFmtId="0" fontId="5" fillId="2" borderId="0" xfId="0" applyFont="1" applyFill="1" applyBorder="1" applyAlignment="1">
      <alignment horizontal="center"/>
    </xf>
    <xf numFmtId="0" fontId="5" fillId="2" borderId="23" xfId="0" applyFont="1" applyFill="1" applyBorder="1" applyAlignment="1">
      <alignment horizontal="center"/>
    </xf>
    <xf numFmtId="0" fontId="5" fillId="2" borderId="13" xfId="0" applyFont="1" applyFill="1" applyBorder="1" applyAlignment="1">
      <alignment horizontal="center"/>
    </xf>
    <xf numFmtId="0" fontId="5" fillId="2" borderId="1" xfId="0" applyFont="1" applyFill="1" applyBorder="1"/>
    <xf numFmtId="0" fontId="5" fillId="2" borderId="4" xfId="0" applyFont="1" applyFill="1" applyBorder="1"/>
    <xf numFmtId="0" fontId="5" fillId="2" borderId="5" xfId="0" applyFont="1" applyFill="1" applyBorder="1"/>
    <xf numFmtId="0" fontId="5" fillId="2" borderId="29" xfId="0" applyFont="1" applyFill="1" applyBorder="1"/>
    <xf numFmtId="0" fontId="1" fillId="2" borderId="27" xfId="18" applyFill="1" applyBorder="1" applyAlignment="1">
      <alignment wrapText="1"/>
    </xf>
    <xf numFmtId="0" fontId="12" fillId="2" borderId="28" xfId="0" applyFont="1" applyFill="1" applyBorder="1" applyAlignment="1">
      <alignment horizontal="center" wrapText="1"/>
    </xf>
    <xf numFmtId="165" fontId="12" fillId="2" borderId="23" xfId="2" applyNumberFormat="1" applyFont="1" applyFill="1" applyBorder="1" applyAlignment="1">
      <alignment horizontal="center" vertical="center"/>
    </xf>
    <xf numFmtId="165" fontId="12" fillId="2" borderId="26" xfId="2" applyNumberFormat="1" applyFont="1" applyFill="1" applyBorder="1" applyAlignment="1">
      <alignment horizontal="center" vertical="center"/>
    </xf>
    <xf numFmtId="3" fontId="12" fillId="2" borderId="9" xfId="0" applyNumberFormat="1" applyFont="1" applyFill="1" applyBorder="1" applyAlignment="1">
      <alignment horizontal="center" vertical="center"/>
    </xf>
    <xf numFmtId="0" fontId="5" fillId="2" borderId="10" xfId="0" applyFont="1" applyFill="1" applyBorder="1"/>
    <xf numFmtId="0" fontId="5" fillId="2" borderId="27" xfId="0" applyFont="1" applyFill="1" applyBorder="1"/>
    <xf numFmtId="0" fontId="5" fillId="2" borderId="22" xfId="0" applyFont="1" applyFill="1" applyBorder="1"/>
    <xf numFmtId="0" fontId="0" fillId="2" borderId="0" xfId="0" applyFill="1" applyBorder="1" applyAlignment="1">
      <alignment horizontal="center"/>
    </xf>
    <xf numFmtId="0" fontId="0" fillId="2" borderId="0" xfId="0" applyFill="1" applyAlignment="1">
      <alignment horizontal="center"/>
    </xf>
    <xf numFmtId="0" fontId="14" fillId="2" borderId="18" xfId="7" applyFont="1" applyFill="1" applyBorder="1"/>
    <xf numFmtId="0" fontId="5" fillId="2" borderId="27" xfId="0" applyFont="1" applyFill="1" applyBorder="1" applyAlignment="1">
      <alignment horizontal="left"/>
    </xf>
    <xf numFmtId="0" fontId="1" fillId="2" borderId="0" xfId="18" applyFill="1"/>
    <xf numFmtId="0" fontId="1" fillId="2" borderId="13" xfId="18" applyFill="1" applyBorder="1"/>
    <xf numFmtId="0" fontId="1" fillId="2" borderId="14" xfId="18" applyFill="1" applyBorder="1"/>
    <xf numFmtId="0" fontId="1" fillId="2" borderId="39" xfId="18" applyFill="1" applyBorder="1"/>
    <xf numFmtId="0" fontId="1" fillId="2" borderId="10" xfId="18" applyFill="1" applyBorder="1"/>
    <xf numFmtId="0" fontId="1" fillId="2" borderId="38" xfId="18" applyFill="1" applyBorder="1"/>
    <xf numFmtId="0" fontId="1" fillId="2" borderId="15" xfId="18" applyFill="1" applyBorder="1"/>
    <xf numFmtId="0" fontId="1" fillId="2" borderId="36" xfId="18" applyFill="1" applyBorder="1"/>
    <xf numFmtId="0" fontId="18" fillId="2" borderId="41" xfId="18" applyFont="1" applyFill="1" applyBorder="1"/>
    <xf numFmtId="0" fontId="18" fillId="2" borderId="35" xfId="18" applyFont="1" applyFill="1" applyBorder="1"/>
    <xf numFmtId="0" fontId="18" fillId="2" borderId="34" xfId="18" applyFont="1" applyFill="1" applyBorder="1"/>
    <xf numFmtId="0" fontId="19" fillId="2" borderId="0" xfId="18" applyFont="1" applyFill="1"/>
    <xf numFmtId="164" fontId="5" fillId="2" borderId="0" xfId="1" applyNumberFormat="1" applyFont="1" applyFill="1" applyBorder="1" applyAlignment="1">
      <alignment horizontal="center"/>
    </xf>
    <xf numFmtId="0" fontId="9" fillId="2" borderId="0" xfId="0" applyFont="1" applyFill="1" applyAlignment="1">
      <alignment horizontal="center"/>
    </xf>
    <xf numFmtId="0" fontId="1" fillId="2" borderId="23" xfId="18" applyFill="1" applyBorder="1" applyAlignment="1">
      <alignment horizontal="center" wrapText="1"/>
    </xf>
    <xf numFmtId="0" fontId="1" fillId="2" borderId="13" xfId="18" applyFill="1" applyBorder="1" applyAlignment="1">
      <alignment horizontal="center" wrapText="1"/>
    </xf>
    <xf numFmtId="165" fontId="1" fillId="2" borderId="25" xfId="2" applyNumberFormat="1" applyFont="1" applyFill="1" applyBorder="1" applyAlignment="1">
      <alignment horizontal="center"/>
    </xf>
    <xf numFmtId="165" fontId="1" fillId="2" borderId="21" xfId="2" applyNumberFormat="1" applyFont="1" applyFill="1" applyBorder="1" applyAlignment="1">
      <alignment horizontal="center"/>
    </xf>
    <xf numFmtId="165" fontId="1" fillId="2" borderId="26" xfId="2" applyNumberFormat="1" applyFont="1" applyFill="1" applyBorder="1" applyAlignment="1">
      <alignment horizontal="center"/>
    </xf>
    <xf numFmtId="165" fontId="1" fillId="2" borderId="14" xfId="2" applyNumberFormat="1" applyFont="1" applyFill="1" applyBorder="1" applyAlignment="1">
      <alignment horizontal="center"/>
    </xf>
    <xf numFmtId="165" fontId="1" fillId="2" borderId="23" xfId="2" applyNumberFormat="1" applyFont="1" applyFill="1" applyBorder="1" applyAlignment="1">
      <alignment horizontal="center"/>
    </xf>
    <xf numFmtId="165" fontId="1" fillId="2" borderId="13" xfId="2" applyNumberFormat="1" applyFont="1" applyFill="1" applyBorder="1" applyAlignment="1">
      <alignment horizontal="center"/>
    </xf>
    <xf numFmtId="164" fontId="5" fillId="2" borderId="20" xfId="1" applyNumberFormat="1" applyFont="1" applyFill="1" applyBorder="1" applyAlignment="1">
      <alignment horizontal="center"/>
    </xf>
    <xf numFmtId="164" fontId="5" fillId="2" borderId="13" xfId="1" applyNumberFormat="1" applyFont="1" applyFill="1" applyBorder="1" applyAlignment="1">
      <alignment horizontal="center"/>
    </xf>
    <xf numFmtId="164" fontId="5" fillId="2" borderId="6" xfId="1" applyNumberFormat="1" applyFont="1" applyFill="1" applyBorder="1" applyAlignment="1">
      <alignment horizontal="center"/>
    </xf>
    <xf numFmtId="164" fontId="5" fillId="2" borderId="14" xfId="1" applyNumberFormat="1" applyFont="1" applyFill="1" applyBorder="1" applyAlignment="1">
      <alignment horizontal="center"/>
    </xf>
    <xf numFmtId="164" fontId="5" fillId="2" borderId="24" xfId="1" applyNumberFormat="1" applyFont="1" applyFill="1" applyBorder="1" applyAlignment="1">
      <alignment horizontal="center" vertical="center"/>
    </xf>
    <xf numFmtId="164" fontId="5" fillId="2" borderId="20" xfId="1" applyNumberFormat="1" applyFont="1" applyFill="1" applyBorder="1" applyAlignment="1">
      <alignment horizontal="center" vertical="center"/>
    </xf>
    <xf numFmtId="164" fontId="5" fillId="2" borderId="8" xfId="1" applyNumberFormat="1" applyFont="1" applyFill="1" applyBorder="1" applyAlignment="1">
      <alignment horizontal="center" vertical="center"/>
    </xf>
    <xf numFmtId="164" fontId="5" fillId="2" borderId="0" xfId="1" applyNumberFormat="1" applyFont="1" applyFill="1" applyBorder="1" applyAlignment="1">
      <alignment horizontal="center" vertical="center"/>
    </xf>
    <xf numFmtId="164" fontId="5" fillId="2" borderId="9" xfId="1" applyNumberFormat="1" applyFont="1" applyFill="1" applyBorder="1" applyAlignment="1">
      <alignment horizontal="center" vertical="center"/>
    </xf>
    <xf numFmtId="164" fontId="5" fillId="2" borderId="6" xfId="1" applyNumberFormat="1" applyFont="1" applyFill="1" applyBorder="1" applyAlignment="1">
      <alignment horizontal="center" vertical="center"/>
    </xf>
    <xf numFmtId="165" fontId="5" fillId="2" borderId="0" xfId="2" applyNumberFormat="1" applyFont="1" applyFill="1" applyBorder="1" applyAlignment="1">
      <alignment horizontal="center"/>
    </xf>
    <xf numFmtId="165" fontId="5" fillId="2" borderId="13" xfId="2" applyNumberFormat="1" applyFont="1" applyFill="1" applyBorder="1" applyAlignment="1">
      <alignment horizontal="center"/>
    </xf>
    <xf numFmtId="165" fontId="5" fillId="2" borderId="6" xfId="2" applyNumberFormat="1" applyFont="1" applyFill="1" applyBorder="1" applyAlignment="1">
      <alignment horizontal="center"/>
    </xf>
    <xf numFmtId="165" fontId="5" fillId="2" borderId="14" xfId="2" applyNumberFormat="1" applyFont="1" applyFill="1" applyBorder="1" applyAlignment="1">
      <alignment horizontal="center"/>
    </xf>
    <xf numFmtId="164" fontId="17" fillId="2" borderId="20" xfId="1" applyNumberFormat="1" applyFont="1" applyFill="1" applyBorder="1" applyAlignment="1">
      <alignment horizontal="center"/>
    </xf>
    <xf numFmtId="164" fontId="17" fillId="2" borderId="21" xfId="1" applyNumberFormat="1" applyFont="1" applyFill="1" applyBorder="1" applyAlignment="1">
      <alignment horizontal="center"/>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165" fontId="5" fillId="2" borderId="25" xfId="2" applyNumberFormat="1" applyFont="1" applyFill="1" applyBorder="1" applyAlignment="1">
      <alignment horizontal="center"/>
    </xf>
    <xf numFmtId="165" fontId="5" fillId="2" borderId="21" xfId="2" applyNumberFormat="1" applyFont="1" applyFill="1" applyBorder="1" applyAlignment="1">
      <alignment horizontal="center"/>
    </xf>
    <xf numFmtId="165" fontId="5" fillId="2" borderId="23" xfId="2" applyNumberFormat="1" applyFont="1" applyFill="1" applyBorder="1" applyAlignment="1">
      <alignment horizontal="center"/>
    </xf>
    <xf numFmtId="165" fontId="5" fillId="2" borderId="26" xfId="2" applyNumberFormat="1" applyFont="1" applyFill="1" applyBorder="1" applyAlignment="1">
      <alignment horizontal="center"/>
    </xf>
    <xf numFmtId="0" fontId="5" fillId="2" borderId="11" xfId="0" applyFont="1" applyFill="1" applyBorder="1" applyAlignment="1">
      <alignment horizontal="center" wrapText="1"/>
    </xf>
    <xf numFmtId="0" fontId="5" fillId="2" borderId="12" xfId="0" applyFont="1" applyFill="1" applyBorder="1" applyAlignment="1">
      <alignment horizontal="center" wrapText="1"/>
    </xf>
    <xf numFmtId="0" fontId="5" fillId="2" borderId="28" xfId="0" applyFont="1" applyFill="1" applyBorder="1" applyAlignment="1">
      <alignment horizontal="center" wrapText="1"/>
    </xf>
    <xf numFmtId="0" fontId="5" fillId="2" borderId="15" xfId="0" applyFont="1" applyFill="1" applyBorder="1" applyAlignment="1">
      <alignment horizontal="center" wrapText="1"/>
    </xf>
    <xf numFmtId="164" fontId="13" fillId="2" borderId="0" xfId="1" applyNumberFormat="1" applyFont="1" applyFill="1" applyBorder="1" applyAlignment="1">
      <alignment horizontal="center"/>
    </xf>
    <xf numFmtId="0" fontId="5" fillId="2" borderId="0" xfId="0" applyFont="1" applyFill="1" applyAlignment="1">
      <alignment horizontal="center"/>
    </xf>
    <xf numFmtId="0" fontId="5" fillId="2" borderId="30" xfId="0" applyFont="1" applyFill="1" applyBorder="1" applyAlignment="1">
      <alignment horizontal="center" wrapText="1"/>
    </xf>
    <xf numFmtId="0" fontId="5" fillId="2" borderId="31" xfId="0" applyFont="1" applyFill="1" applyBorder="1" applyAlignment="1">
      <alignment horizontal="center" wrapText="1"/>
    </xf>
    <xf numFmtId="0" fontId="5" fillId="2" borderId="32" xfId="0" applyFont="1" applyFill="1" applyBorder="1" applyAlignment="1">
      <alignment horizontal="center" wrapText="1"/>
    </xf>
    <xf numFmtId="0" fontId="5" fillId="2" borderId="33" xfId="0" applyFont="1" applyFill="1" applyBorder="1" applyAlignment="1">
      <alignment horizontal="center" wrapText="1"/>
    </xf>
    <xf numFmtId="43" fontId="5" fillId="2" borderId="8" xfId="1" applyFont="1" applyFill="1" applyBorder="1" applyAlignment="1">
      <alignment horizontal="center"/>
    </xf>
    <xf numFmtId="43" fontId="5" fillId="2" borderId="23" xfId="1" applyFont="1" applyFill="1" applyBorder="1" applyAlignment="1">
      <alignment horizontal="center"/>
    </xf>
    <xf numFmtId="43" fontId="5" fillId="2" borderId="0" xfId="1" applyFont="1" applyFill="1" applyBorder="1" applyAlignment="1">
      <alignment horizontal="center"/>
    </xf>
    <xf numFmtId="43" fontId="5" fillId="2" borderId="13" xfId="1" applyFont="1" applyFill="1" applyBorder="1" applyAlignment="1">
      <alignment horizontal="center"/>
    </xf>
    <xf numFmtId="43" fontId="5" fillId="2" borderId="9" xfId="1" applyFont="1" applyFill="1" applyBorder="1" applyAlignment="1">
      <alignment horizontal="center"/>
    </xf>
    <xf numFmtId="43" fontId="5" fillId="2" borderId="26" xfId="1" applyFont="1" applyFill="1" applyBorder="1" applyAlignment="1">
      <alignment horizontal="center"/>
    </xf>
    <xf numFmtId="43" fontId="5" fillId="2" borderId="6" xfId="1" applyFont="1" applyFill="1" applyBorder="1" applyAlignment="1">
      <alignment horizontal="center"/>
    </xf>
    <xf numFmtId="43" fontId="5" fillId="2" borderId="14" xfId="1" applyFont="1" applyFill="1" applyBorder="1" applyAlignment="1">
      <alignment horizontal="center"/>
    </xf>
    <xf numFmtId="164" fontId="5" fillId="2" borderId="0" xfId="0" applyNumberFormat="1" applyFont="1" applyFill="1" applyAlignment="1">
      <alignment horizontal="center"/>
    </xf>
    <xf numFmtId="164" fontId="5" fillId="2" borderId="24" xfId="1" applyNumberFormat="1" applyFont="1" applyFill="1" applyBorder="1" applyAlignment="1">
      <alignment horizontal="center"/>
    </xf>
    <xf numFmtId="165" fontId="5" fillId="2" borderId="20" xfId="2" applyNumberFormat="1" applyFont="1" applyFill="1" applyBorder="1" applyAlignment="1">
      <alignment horizontal="center"/>
    </xf>
    <xf numFmtId="164" fontId="5" fillId="2" borderId="8" xfId="1" applyNumberFormat="1" applyFont="1" applyFill="1" applyBorder="1" applyAlignment="1">
      <alignment horizontal="center"/>
    </xf>
    <xf numFmtId="164" fontId="5" fillId="2" borderId="23" xfId="1" applyNumberFormat="1" applyFont="1" applyFill="1" applyBorder="1" applyAlignment="1">
      <alignment horizontal="center"/>
    </xf>
    <xf numFmtId="164" fontId="5" fillId="2" borderId="9" xfId="1" applyNumberFormat="1" applyFont="1" applyFill="1" applyBorder="1" applyAlignment="1">
      <alignment horizontal="center"/>
    </xf>
    <xf numFmtId="164" fontId="5" fillId="2" borderId="26" xfId="1" applyNumberFormat="1" applyFont="1" applyFill="1" applyBorder="1" applyAlignment="1">
      <alignment horizontal="center"/>
    </xf>
    <xf numFmtId="164" fontId="17" fillId="2" borderId="0" xfId="1" applyNumberFormat="1" applyFont="1" applyFill="1" applyBorder="1" applyAlignment="1">
      <alignment horizontal="center"/>
    </xf>
    <xf numFmtId="166" fontId="7" fillId="2" borderId="0" xfId="10" applyNumberFormat="1" applyFont="1" applyFill="1" applyBorder="1" applyAlignment="1">
      <alignment horizontal="center" vertical="top"/>
    </xf>
    <xf numFmtId="166" fontId="7" fillId="2" borderId="0" xfId="10" applyNumberFormat="1" applyFont="1" applyFill="1" applyBorder="1" applyAlignment="1">
      <alignment horizontal="center"/>
    </xf>
    <xf numFmtId="166" fontId="0" fillId="2" borderId="0" xfId="0" applyNumberFormat="1" applyFill="1" applyBorder="1" applyAlignment="1">
      <alignment horizontal="center"/>
    </xf>
    <xf numFmtId="164" fontId="17" fillId="2" borderId="20" xfId="1" applyNumberFormat="1" applyFont="1" applyFill="1" applyBorder="1" applyAlignment="1">
      <alignment horizontal="center" vertical="center"/>
    </xf>
    <xf numFmtId="0" fontId="5" fillId="2" borderId="12" xfId="0" applyFont="1" applyFill="1" applyBorder="1" applyAlignment="1">
      <alignment horizontal="center"/>
    </xf>
    <xf numFmtId="0" fontId="5" fillId="2" borderId="28" xfId="0" applyFont="1" applyFill="1" applyBorder="1" applyAlignment="1">
      <alignment horizontal="center"/>
    </xf>
    <xf numFmtId="0" fontId="5" fillId="2" borderId="11" xfId="0" applyFont="1" applyFill="1" applyBorder="1" applyAlignment="1">
      <alignment horizontal="center"/>
    </xf>
    <xf numFmtId="0" fontId="5" fillId="2" borderId="15" xfId="0" applyFont="1" applyFill="1" applyBorder="1" applyAlignment="1">
      <alignment horizontal="center"/>
    </xf>
    <xf numFmtId="9" fontId="5" fillId="2" borderId="20" xfId="2" applyFont="1" applyFill="1" applyBorder="1" applyAlignment="1">
      <alignment horizontal="center"/>
    </xf>
    <xf numFmtId="9" fontId="5" fillId="2" borderId="0" xfId="2" applyFont="1" applyFill="1" applyBorder="1" applyAlignment="1">
      <alignment horizontal="center"/>
    </xf>
    <xf numFmtId="9" fontId="5" fillId="2" borderId="12" xfId="2" applyFont="1" applyFill="1" applyBorder="1" applyAlignment="1">
      <alignment horizontal="center"/>
    </xf>
    <xf numFmtId="165" fontId="5" fillId="2" borderId="15" xfId="2" applyNumberFormat="1" applyFont="1" applyFill="1" applyBorder="1" applyAlignment="1">
      <alignment horizontal="center"/>
    </xf>
    <xf numFmtId="9" fontId="14" fillId="2" borderId="6" xfId="2" applyFont="1" applyFill="1" applyBorder="1" applyAlignment="1">
      <alignment horizontal="center"/>
    </xf>
    <xf numFmtId="0" fontId="16" fillId="2" borderId="42" xfId="0" applyFont="1" applyFill="1" applyBorder="1" applyAlignment="1">
      <alignment horizontal="justify" vertical="center"/>
    </xf>
    <xf numFmtId="0" fontId="16" fillId="2" borderId="43" xfId="0" applyFont="1" applyFill="1" applyBorder="1" applyAlignment="1">
      <alignment horizontal="justify" vertical="center"/>
    </xf>
    <xf numFmtId="0" fontId="16" fillId="2" borderId="37" xfId="0" applyFont="1" applyFill="1" applyBorder="1" applyAlignment="1">
      <alignment horizontal="justify" vertical="center"/>
    </xf>
    <xf numFmtId="0" fontId="20" fillId="0" borderId="0" xfId="0" applyFont="1" applyAlignment="1">
      <alignment vertical="center"/>
    </xf>
    <xf numFmtId="0" fontId="11" fillId="2" borderId="41" xfId="0" applyFont="1" applyFill="1" applyBorder="1"/>
    <xf numFmtId="0" fontId="12" fillId="2" borderId="44" xfId="0" applyFont="1" applyFill="1" applyBorder="1" applyAlignment="1">
      <alignment horizontal="center" wrapText="1"/>
    </xf>
    <xf numFmtId="0" fontId="5" fillId="2" borderId="45" xfId="0" applyFont="1" applyFill="1" applyBorder="1"/>
    <xf numFmtId="165" fontId="5" fillId="2" borderId="8" xfId="21" applyNumberFormat="1" applyFont="1" applyFill="1" applyBorder="1" applyAlignment="1">
      <alignment horizontal="center"/>
    </xf>
    <xf numFmtId="165" fontId="5" fillId="2" borderId="0" xfId="21" applyNumberFormat="1" applyFont="1" applyFill="1" applyBorder="1" applyAlignment="1">
      <alignment horizontal="center"/>
    </xf>
    <xf numFmtId="165" fontId="5" fillId="2" borderId="13" xfId="21" applyNumberFormat="1" applyFont="1" applyFill="1" applyBorder="1" applyAlignment="1">
      <alignment horizontal="center"/>
    </xf>
    <xf numFmtId="165" fontId="5" fillId="2" borderId="9" xfId="21" applyNumberFormat="1" applyFont="1" applyFill="1" applyBorder="1" applyAlignment="1">
      <alignment horizontal="center"/>
    </xf>
    <xf numFmtId="165" fontId="5" fillId="2" borderId="6" xfId="21" applyNumberFormat="1" applyFont="1" applyFill="1" applyBorder="1" applyAlignment="1">
      <alignment horizontal="center"/>
    </xf>
    <xf numFmtId="165" fontId="5" fillId="2" borderId="14" xfId="21" applyNumberFormat="1" applyFont="1" applyFill="1" applyBorder="1" applyAlignment="1">
      <alignment horizontal="center"/>
    </xf>
    <xf numFmtId="0" fontId="5" fillId="2" borderId="2" xfId="0" applyFont="1" applyFill="1" applyBorder="1" applyAlignment="1">
      <alignment horizontal="center" wrapText="1"/>
    </xf>
    <xf numFmtId="0" fontId="5" fillId="2" borderId="3" xfId="0" applyFont="1" applyFill="1" applyBorder="1" applyAlignment="1">
      <alignment horizontal="center" vertical="center"/>
    </xf>
    <xf numFmtId="0" fontId="20" fillId="0" borderId="0" xfId="0" applyFont="1" applyAlignment="1">
      <alignment horizontal="left" vertical="center"/>
    </xf>
    <xf numFmtId="0" fontId="0" fillId="0" borderId="16" xfId="0" applyBorder="1"/>
    <xf numFmtId="0" fontId="11" fillId="2" borderId="17" xfId="0" applyFont="1" applyFill="1" applyBorder="1"/>
    <xf numFmtId="0" fontId="12" fillId="2" borderId="0" xfId="0" applyFont="1" applyFill="1" applyBorder="1" applyAlignment="1">
      <alignment horizontal="center" wrapText="1"/>
    </xf>
    <xf numFmtId="0" fontId="12" fillId="2" borderId="13" xfId="0" applyFont="1" applyFill="1" applyBorder="1" applyAlignment="1">
      <alignment horizontal="center" wrapText="1"/>
    </xf>
    <xf numFmtId="0" fontId="12" fillId="2" borderId="19" xfId="0" applyNumberFormat="1" applyFont="1" applyFill="1" applyBorder="1" applyAlignment="1">
      <alignment vertical="center"/>
    </xf>
    <xf numFmtId="165" fontId="12" fillId="2" borderId="20" xfId="21" applyNumberFormat="1" applyFont="1" applyFill="1" applyBorder="1" applyAlignment="1">
      <alignment horizontal="center"/>
    </xf>
    <xf numFmtId="165" fontId="12" fillId="2" borderId="21" xfId="21" applyNumberFormat="1" applyFont="1" applyFill="1" applyBorder="1" applyAlignment="1">
      <alignment horizontal="center"/>
    </xf>
    <xf numFmtId="0" fontId="12" fillId="2" borderId="17" xfId="0" applyNumberFormat="1" applyFont="1" applyFill="1" applyBorder="1" applyAlignment="1">
      <alignment vertical="center"/>
    </xf>
    <xf numFmtId="165" fontId="12" fillId="2" borderId="0" xfId="21" applyNumberFormat="1" applyFont="1" applyFill="1" applyBorder="1" applyAlignment="1">
      <alignment horizontal="center"/>
    </xf>
    <xf numFmtId="165" fontId="12" fillId="2" borderId="13" xfId="21" applyNumberFormat="1" applyFont="1" applyFill="1" applyBorder="1" applyAlignment="1">
      <alignment horizontal="center"/>
    </xf>
    <xf numFmtId="0" fontId="12" fillId="2" borderId="18" xfId="0" applyNumberFormat="1" applyFont="1" applyFill="1" applyBorder="1" applyAlignment="1">
      <alignment vertical="center"/>
    </xf>
    <xf numFmtId="165" fontId="12" fillId="2" borderId="6" xfId="21" applyNumberFormat="1" applyFont="1" applyFill="1" applyBorder="1" applyAlignment="1">
      <alignment horizontal="center"/>
    </xf>
    <xf numFmtId="165" fontId="12" fillId="2" borderId="14" xfId="21" applyNumberFormat="1" applyFont="1" applyFill="1" applyBorder="1" applyAlignment="1">
      <alignment horizontal="center"/>
    </xf>
    <xf numFmtId="0" fontId="20" fillId="2" borderId="0" xfId="0" applyFont="1" applyFill="1" applyAlignment="1">
      <alignment vertical="center"/>
    </xf>
    <xf numFmtId="0" fontId="12" fillId="2" borderId="8" xfId="0" applyFont="1" applyFill="1" applyBorder="1" applyAlignment="1">
      <alignment horizontal="center" wrapText="1"/>
    </xf>
    <xf numFmtId="0" fontId="12" fillId="2" borderId="23" xfId="0" applyFont="1" applyFill="1" applyBorder="1" applyAlignment="1">
      <alignment horizontal="center" wrapText="1"/>
    </xf>
    <xf numFmtId="165" fontId="12" fillId="2" borderId="24" xfId="21" applyNumberFormat="1" applyFont="1" applyFill="1" applyBorder="1" applyAlignment="1">
      <alignment horizontal="center"/>
    </xf>
    <xf numFmtId="165" fontId="12" fillId="2" borderId="25" xfId="21" applyNumberFormat="1" applyFont="1" applyFill="1" applyBorder="1" applyAlignment="1">
      <alignment horizontal="center"/>
    </xf>
    <xf numFmtId="165" fontId="12" fillId="2" borderId="8" xfId="21" applyNumberFormat="1" applyFont="1" applyFill="1" applyBorder="1" applyAlignment="1">
      <alignment horizontal="center"/>
    </xf>
    <xf numFmtId="165" fontId="12" fillId="2" borderId="23" xfId="21" applyNumberFormat="1" applyFont="1" applyFill="1" applyBorder="1" applyAlignment="1">
      <alignment horizontal="center"/>
    </xf>
    <xf numFmtId="165" fontId="12" fillId="2" borderId="9" xfId="21" applyNumberFormat="1" applyFont="1" applyFill="1" applyBorder="1" applyAlignment="1">
      <alignment horizontal="center"/>
    </xf>
    <xf numFmtId="165" fontId="12" fillId="2" borderId="26" xfId="21" applyNumberFormat="1" applyFont="1" applyFill="1" applyBorder="1" applyAlignment="1">
      <alignment horizontal="center"/>
    </xf>
    <xf numFmtId="165" fontId="12" fillId="2" borderId="8" xfId="2" applyNumberFormat="1" applyFont="1" applyFill="1" applyBorder="1" applyAlignment="1">
      <alignment horizontal="center"/>
    </xf>
    <xf numFmtId="165" fontId="12" fillId="2" borderId="9" xfId="2" applyNumberFormat="1" applyFont="1" applyFill="1" applyBorder="1" applyAlignment="1">
      <alignment horizontal="center"/>
    </xf>
    <xf numFmtId="0" fontId="11" fillId="2" borderId="16" xfId="0" applyFont="1" applyFill="1" applyBorder="1"/>
    <xf numFmtId="0" fontId="12" fillId="2" borderId="2" xfId="0" applyFont="1" applyFill="1" applyBorder="1" applyAlignment="1">
      <alignment horizontal="center" wrapText="1"/>
    </xf>
    <xf numFmtId="0" fontId="12" fillId="2" borderId="3" xfId="0" applyFont="1" applyFill="1" applyBorder="1" applyAlignment="1">
      <alignment horizontal="center" wrapText="1"/>
    </xf>
    <xf numFmtId="165" fontId="5" fillId="2" borderId="0" xfId="0" applyNumberFormat="1" applyFont="1" applyFill="1" applyBorder="1" applyAlignment="1">
      <alignment horizontal="center" vertical="center"/>
    </xf>
    <xf numFmtId="165" fontId="5" fillId="2" borderId="21" xfId="0" applyNumberFormat="1" applyFont="1" applyFill="1" applyBorder="1" applyAlignment="1">
      <alignment horizontal="center" vertical="center"/>
    </xf>
    <xf numFmtId="165" fontId="5" fillId="2" borderId="13" xfId="0" applyNumberFormat="1" applyFont="1" applyFill="1" applyBorder="1" applyAlignment="1">
      <alignment horizontal="center" vertical="center"/>
    </xf>
    <xf numFmtId="165" fontId="5" fillId="2" borderId="6" xfId="0" applyNumberFormat="1" applyFont="1" applyFill="1" applyBorder="1" applyAlignment="1">
      <alignment horizontal="center" vertical="center"/>
    </xf>
    <xf numFmtId="165" fontId="5" fillId="2" borderId="14" xfId="0" applyNumberFormat="1" applyFont="1" applyFill="1" applyBorder="1" applyAlignment="1">
      <alignment horizontal="center" vertical="center"/>
    </xf>
    <xf numFmtId="165" fontId="5" fillId="2" borderId="25" xfId="21" applyNumberFormat="1" applyFont="1" applyFill="1" applyBorder="1" applyAlignment="1">
      <alignment horizontal="center"/>
    </xf>
    <xf numFmtId="165" fontId="5" fillId="2" borderId="21" xfId="21" applyNumberFormat="1" applyFont="1" applyFill="1" applyBorder="1" applyAlignment="1">
      <alignment horizontal="center"/>
    </xf>
    <xf numFmtId="165" fontId="5" fillId="2" borderId="23" xfId="21" applyNumberFormat="1" applyFont="1" applyFill="1" applyBorder="1" applyAlignment="1">
      <alignment horizontal="center"/>
    </xf>
    <xf numFmtId="165" fontId="0" fillId="2" borderId="13" xfId="21" applyNumberFormat="1" applyFont="1" applyFill="1" applyBorder="1" applyAlignment="1">
      <alignment horizontal="center"/>
    </xf>
    <xf numFmtId="165" fontId="5" fillId="2" borderId="26" xfId="21" applyNumberFormat="1" applyFont="1" applyFill="1" applyBorder="1" applyAlignment="1">
      <alignment horizontal="center"/>
    </xf>
    <xf numFmtId="0" fontId="21" fillId="2" borderId="0" xfId="0" applyFont="1" applyFill="1" applyAlignment="1">
      <alignment vertical="center"/>
    </xf>
    <xf numFmtId="164" fontId="5" fillId="0" borderId="0" xfId="1" applyNumberFormat="1" applyFont="1" applyFill="1" applyBorder="1"/>
    <xf numFmtId="0" fontId="12" fillId="2" borderId="2" xfId="0" applyFont="1" applyFill="1" applyBorder="1" applyAlignment="1">
      <alignment horizontal="center"/>
    </xf>
    <xf numFmtId="0" fontId="5" fillId="2" borderId="8" xfId="0" applyFont="1" applyFill="1" applyBorder="1" applyAlignment="1">
      <alignment horizontal="center"/>
    </xf>
    <xf numFmtId="0" fontId="5" fillId="2" borderId="0" xfId="0" applyFont="1" applyFill="1" applyBorder="1" applyAlignment="1">
      <alignment horizontal="center"/>
    </xf>
    <xf numFmtId="0" fontId="5" fillId="2" borderId="23" xfId="0" applyFont="1" applyFill="1" applyBorder="1" applyAlignment="1">
      <alignment horizontal="center"/>
    </xf>
    <xf numFmtId="0" fontId="5" fillId="2" borderId="13" xfId="0" applyFont="1" applyFill="1" applyBorder="1" applyAlignment="1">
      <alignment horizontal="center"/>
    </xf>
    <xf numFmtId="0" fontId="5" fillId="2" borderId="2" xfId="0" applyFont="1" applyFill="1" applyBorder="1" applyAlignment="1">
      <alignment horizontal="center" wrapText="1"/>
    </xf>
    <xf numFmtId="0" fontId="5" fillId="2" borderId="22" xfId="0" applyFont="1" applyFill="1" applyBorder="1" applyAlignment="1">
      <alignment horizontal="center" wrapText="1"/>
    </xf>
    <xf numFmtId="0" fontId="5" fillId="2" borderId="3" xfId="0" applyFont="1" applyFill="1" applyBorder="1" applyAlignment="1">
      <alignment horizontal="center" wrapText="1"/>
    </xf>
    <xf numFmtId="0" fontId="0" fillId="0" borderId="0" xfId="0" applyFill="1"/>
    <xf numFmtId="0" fontId="12" fillId="0" borderId="10" xfId="0" applyFont="1" applyFill="1" applyBorder="1"/>
    <xf numFmtId="0" fontId="12" fillId="2" borderId="0" xfId="0" applyNumberFormat="1" applyFont="1" applyFill="1" applyBorder="1" applyAlignment="1">
      <alignment vertical="center"/>
    </xf>
    <xf numFmtId="165" fontId="1" fillId="2" borderId="0" xfId="2" applyNumberFormat="1" applyFont="1" applyFill="1" applyBorder="1"/>
    <xf numFmtId="165" fontId="12" fillId="2" borderId="20" xfId="2" applyNumberFormat="1" applyFont="1" applyFill="1" applyBorder="1" applyAlignment="1">
      <alignment horizontal="center" vertical="center"/>
    </xf>
    <xf numFmtId="0" fontId="12" fillId="2" borderId="0" xfId="0" applyFont="1" applyFill="1" applyBorder="1" applyAlignment="1">
      <alignment horizontal="center"/>
    </xf>
    <xf numFmtId="0" fontId="5" fillId="2" borderId="16" xfId="24" applyFill="1" applyBorder="1"/>
    <xf numFmtId="0" fontId="5" fillId="2" borderId="19" xfId="24" applyFill="1" applyBorder="1"/>
    <xf numFmtId="0" fontId="5" fillId="2" borderId="17" xfId="24" applyFill="1" applyBorder="1"/>
    <xf numFmtId="0" fontId="5" fillId="2" borderId="18" xfId="24" applyFill="1" applyBorder="1"/>
    <xf numFmtId="164" fontId="17" fillId="2" borderId="0" xfId="1" applyNumberFormat="1" applyFont="1" applyFill="1" applyBorder="1" applyAlignment="1">
      <alignment horizontal="center" vertical="center"/>
    </xf>
    <xf numFmtId="0" fontId="22" fillId="2" borderId="17" xfId="6" applyFont="1" applyFill="1" applyBorder="1" applyAlignment="1">
      <alignment horizontal="left"/>
    </xf>
    <xf numFmtId="0" fontId="22" fillId="2" borderId="19" xfId="6" applyFont="1" applyFill="1" applyBorder="1" applyAlignment="1">
      <alignment horizontal="left"/>
    </xf>
    <xf numFmtId="3" fontId="12" fillId="2" borderId="20" xfId="0" applyNumberFormat="1" applyFont="1" applyFill="1" applyBorder="1" applyAlignment="1">
      <alignment horizontal="center" vertical="center"/>
    </xf>
    <xf numFmtId="165" fontId="12" fillId="2" borderId="25" xfId="2" applyNumberFormat="1" applyFont="1" applyFill="1" applyBorder="1" applyAlignment="1">
      <alignment horizontal="center" vertical="center"/>
    </xf>
    <xf numFmtId="165" fontId="12" fillId="2" borderId="21" xfId="2" applyNumberFormat="1" applyFont="1" applyFill="1" applyBorder="1" applyAlignment="1">
      <alignment horizontal="center" vertical="center"/>
    </xf>
    <xf numFmtId="3" fontId="12" fillId="2" borderId="24" xfId="0" applyNumberFormat="1" applyFont="1" applyFill="1" applyBorder="1" applyAlignment="1">
      <alignment horizontal="center"/>
    </xf>
    <xf numFmtId="3" fontId="12" fillId="2" borderId="20" xfId="0" applyNumberFormat="1" applyFont="1" applyFill="1" applyBorder="1" applyAlignment="1">
      <alignment horizontal="center"/>
    </xf>
    <xf numFmtId="3" fontId="12" fillId="2" borderId="14" xfId="0" applyNumberFormat="1" applyFont="1" applyFill="1" applyBorder="1" applyAlignment="1">
      <alignment horizontal="center" vertical="center"/>
    </xf>
    <xf numFmtId="0" fontId="5" fillId="2" borderId="16" xfId="23" applyFill="1" applyBorder="1"/>
    <xf numFmtId="0" fontId="15" fillId="2" borderId="19" xfId="23" applyFont="1" applyFill="1" applyBorder="1"/>
    <xf numFmtId="3" fontId="12" fillId="2" borderId="21" xfId="0" applyNumberFormat="1" applyFont="1" applyFill="1" applyBorder="1" applyAlignment="1">
      <alignment horizontal="center" vertical="center"/>
    </xf>
    <xf numFmtId="0" fontId="15" fillId="2" borderId="18" xfId="23" applyFont="1" applyFill="1" applyBorder="1"/>
    <xf numFmtId="3" fontId="12" fillId="2" borderId="24" xfId="0" applyNumberFormat="1" applyFont="1" applyFill="1" applyBorder="1" applyAlignment="1">
      <alignment horizontal="center" vertical="center"/>
    </xf>
    <xf numFmtId="3" fontId="12" fillId="2" borderId="13" xfId="0" applyNumberFormat="1" applyFont="1" applyFill="1" applyBorder="1" applyAlignment="1">
      <alignment horizontal="center" vertical="center"/>
    </xf>
    <xf numFmtId="0" fontId="5" fillId="2" borderId="44" xfId="24" applyFill="1" applyBorder="1" applyAlignment="1">
      <alignment horizontal="center"/>
    </xf>
    <xf numFmtId="0" fontId="5" fillId="2" borderId="47" xfId="24" applyFill="1" applyBorder="1" applyAlignment="1">
      <alignment horizontal="center"/>
    </xf>
    <xf numFmtId="0" fontId="5" fillId="2" borderId="34" xfId="24" applyFill="1" applyBorder="1" applyAlignment="1">
      <alignment horizontal="center"/>
    </xf>
    <xf numFmtId="0" fontId="0" fillId="4" borderId="0" xfId="0" applyFill="1"/>
    <xf numFmtId="0" fontId="5" fillId="4" borderId="16" xfId="0" applyFont="1" applyFill="1" applyBorder="1"/>
    <xf numFmtId="3" fontId="12" fillId="2" borderId="25" xfId="0" applyNumberFormat="1" applyFont="1" applyFill="1" applyBorder="1" applyAlignment="1">
      <alignment horizontal="center" vertical="center"/>
    </xf>
    <xf numFmtId="3" fontId="12" fillId="2" borderId="23" xfId="0" applyNumberFormat="1" applyFont="1" applyFill="1" applyBorder="1" applyAlignment="1">
      <alignment horizontal="center" vertical="center"/>
    </xf>
    <xf numFmtId="3" fontId="12" fillId="2" borderId="26" xfId="0" applyNumberFormat="1" applyFont="1" applyFill="1" applyBorder="1" applyAlignment="1">
      <alignment horizontal="center" vertical="center"/>
    </xf>
    <xf numFmtId="3" fontId="12" fillId="2" borderId="40" xfId="0" applyNumberFormat="1" applyFont="1" applyFill="1" applyBorder="1" applyAlignment="1">
      <alignment horizontal="center" vertical="center"/>
    </xf>
    <xf numFmtId="3" fontId="12" fillId="2" borderId="39" xfId="0" applyNumberFormat="1" applyFont="1" applyFill="1" applyBorder="1" applyAlignment="1">
      <alignment horizontal="center" vertical="center"/>
    </xf>
    <xf numFmtId="3" fontId="12" fillId="2" borderId="39" xfId="0" applyNumberFormat="1" applyFont="1" applyFill="1" applyBorder="1" applyAlignment="1">
      <alignment horizontal="center"/>
    </xf>
    <xf numFmtId="3" fontId="12" fillId="2" borderId="11" xfId="0" applyNumberFormat="1" applyFont="1" applyFill="1" applyBorder="1" applyAlignment="1">
      <alignment horizontal="center" vertical="center"/>
    </xf>
    <xf numFmtId="3" fontId="12" fillId="2" borderId="38" xfId="0" applyNumberFormat="1" applyFont="1" applyFill="1" applyBorder="1" applyAlignment="1">
      <alignment horizontal="center" vertical="center"/>
    </xf>
    <xf numFmtId="3" fontId="23" fillId="2" borderId="9" xfId="0" applyNumberFormat="1" applyFont="1" applyFill="1" applyBorder="1" applyAlignment="1">
      <alignment horizontal="center" vertical="center"/>
    </xf>
    <xf numFmtId="3" fontId="23" fillId="2" borderId="48" xfId="0" applyNumberFormat="1" applyFont="1" applyFill="1" applyBorder="1" applyAlignment="1">
      <alignment horizontal="center" vertical="center"/>
    </xf>
    <xf numFmtId="0" fontId="5" fillId="2" borderId="0" xfId="0" applyFont="1" applyFill="1" applyBorder="1" applyAlignment="1">
      <alignment horizontal="center"/>
    </xf>
    <xf numFmtId="0" fontId="5" fillId="2" borderId="13" xfId="0" applyFont="1" applyFill="1" applyBorder="1" applyAlignment="1">
      <alignment horizontal="center"/>
    </xf>
    <xf numFmtId="0" fontId="5" fillId="2" borderId="2" xfId="0" applyFont="1" applyFill="1" applyBorder="1" applyAlignment="1">
      <alignment horizontal="center" wrapText="1"/>
    </xf>
    <xf numFmtId="0" fontId="5" fillId="2" borderId="22" xfId="0" applyFont="1" applyFill="1" applyBorder="1" applyAlignment="1">
      <alignment horizontal="center" wrapText="1"/>
    </xf>
    <xf numFmtId="0" fontId="5" fillId="2" borderId="3" xfId="0" applyFont="1" applyFill="1" applyBorder="1" applyAlignment="1">
      <alignment horizontal="center" wrapText="1"/>
    </xf>
    <xf numFmtId="0" fontId="5" fillId="2" borderId="8" xfId="0" applyFont="1" applyFill="1" applyBorder="1" applyAlignment="1">
      <alignment horizontal="center"/>
    </xf>
    <xf numFmtId="0" fontId="5" fillId="2" borderId="0" xfId="0" applyFont="1" applyFill="1" applyBorder="1" applyAlignment="1">
      <alignment horizontal="center"/>
    </xf>
    <xf numFmtId="0" fontId="5" fillId="2" borderId="23" xfId="0" applyFont="1" applyFill="1" applyBorder="1" applyAlignment="1">
      <alignment horizontal="center"/>
    </xf>
    <xf numFmtId="0" fontId="5" fillId="2" borderId="13" xfId="0" applyFont="1" applyFill="1" applyBorder="1" applyAlignment="1">
      <alignment horizontal="center"/>
    </xf>
    <xf numFmtId="0" fontId="5" fillId="2" borderId="3" xfId="0" applyFont="1" applyFill="1" applyBorder="1" applyAlignment="1">
      <alignment horizontal="center" wrapText="1"/>
    </xf>
    <xf numFmtId="165" fontId="12" fillId="2" borderId="0" xfId="2" applyNumberFormat="1" applyFont="1" applyFill="1" applyBorder="1" applyAlignment="1">
      <alignment horizontal="center"/>
    </xf>
    <xf numFmtId="165" fontId="12" fillId="2" borderId="6" xfId="2" applyNumberFormat="1" applyFont="1" applyFill="1" applyBorder="1" applyAlignment="1">
      <alignment horizontal="center"/>
    </xf>
    <xf numFmtId="165" fontId="12" fillId="2" borderId="13" xfId="2" applyNumberFormat="1" applyFont="1" applyFill="1" applyBorder="1" applyAlignment="1">
      <alignment horizontal="center"/>
    </xf>
    <xf numFmtId="165" fontId="12" fillId="2" borderId="14" xfId="2" applyNumberFormat="1" applyFont="1" applyFill="1" applyBorder="1" applyAlignment="1">
      <alignment horizontal="center"/>
    </xf>
    <xf numFmtId="0" fontId="12" fillId="2" borderId="47" xfId="0" applyFont="1" applyFill="1" applyBorder="1" applyAlignment="1">
      <alignment horizontal="center" wrapText="1"/>
    </xf>
    <xf numFmtId="0" fontId="12" fillId="2" borderId="34" xfId="0" applyFont="1" applyFill="1" applyBorder="1" applyAlignment="1">
      <alignment horizontal="center" wrapText="1"/>
    </xf>
    <xf numFmtId="3" fontId="12" fillId="2" borderId="13" xfId="0" applyNumberFormat="1" applyFont="1" applyFill="1" applyBorder="1" applyAlignment="1">
      <alignment horizontal="center"/>
    </xf>
    <xf numFmtId="3" fontId="12" fillId="2" borderId="14" xfId="0" applyNumberFormat="1" applyFont="1" applyFill="1" applyBorder="1" applyAlignment="1">
      <alignment horizontal="center"/>
    </xf>
    <xf numFmtId="0" fontId="5" fillId="2" borderId="17" xfId="23" applyFill="1" applyBorder="1"/>
    <xf numFmtId="0" fontId="5" fillId="2" borderId="0" xfId="23" applyFill="1" applyBorder="1" applyAlignment="1">
      <alignment horizontal="center"/>
    </xf>
    <xf numFmtId="0" fontId="5" fillId="2" borderId="13" xfId="23" applyFill="1" applyBorder="1" applyAlignment="1">
      <alignment horizontal="center"/>
    </xf>
    <xf numFmtId="164" fontId="17" fillId="2" borderId="13" xfId="1" applyNumberFormat="1" applyFont="1" applyFill="1" applyBorder="1" applyAlignment="1">
      <alignment horizontal="center"/>
    </xf>
    <xf numFmtId="0" fontId="17" fillId="2" borderId="27" xfId="6" applyFont="1" applyFill="1" applyBorder="1" applyAlignment="1">
      <alignment horizontal="left"/>
    </xf>
    <xf numFmtId="0" fontId="5" fillId="2" borderId="17" xfId="0" applyFont="1" applyFill="1" applyBorder="1" applyAlignment="1">
      <alignment wrapText="1"/>
    </xf>
    <xf numFmtId="0" fontId="1" fillId="2" borderId="12" xfId="18" applyFill="1" applyBorder="1" applyAlignment="1">
      <alignment horizontal="center" wrapText="1"/>
    </xf>
    <xf numFmtId="0" fontId="1" fillId="2" borderId="28" xfId="18" applyFill="1" applyBorder="1" applyAlignment="1">
      <alignment horizontal="center" wrapText="1"/>
    </xf>
    <xf numFmtId="0" fontId="1" fillId="2" borderId="15" xfId="18" applyFill="1" applyBorder="1" applyAlignment="1">
      <alignment horizontal="center" wrapText="1"/>
    </xf>
    <xf numFmtId="164" fontId="5" fillId="2" borderId="12" xfId="1" applyNumberFormat="1" applyFont="1" applyFill="1" applyBorder="1" applyAlignment="1">
      <alignment horizontal="center"/>
    </xf>
    <xf numFmtId="165" fontId="5" fillId="2" borderId="28" xfId="2" applyNumberFormat="1" applyFont="1" applyFill="1" applyBorder="1" applyAlignment="1">
      <alignment horizontal="center"/>
    </xf>
    <xf numFmtId="164" fontId="5" fillId="2" borderId="11" xfId="1" applyNumberFormat="1" applyFont="1" applyFill="1" applyBorder="1" applyAlignment="1">
      <alignment horizontal="center"/>
    </xf>
    <xf numFmtId="0" fontId="24" fillId="0" borderId="0" xfId="0" applyFont="1" applyAlignment="1">
      <alignment vertical="center"/>
    </xf>
    <xf numFmtId="0" fontId="5" fillId="2" borderId="12" xfId="0" applyFont="1" applyFill="1" applyBorder="1"/>
    <xf numFmtId="0" fontId="5" fillId="2" borderId="0" xfId="0" applyFont="1" applyFill="1" applyBorder="1" applyAlignment="1"/>
    <xf numFmtId="0" fontId="5" fillId="2" borderId="12"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2" xfId="0" applyFont="1" applyFill="1" applyBorder="1" applyAlignment="1">
      <alignment horizontal="center" vertical="center" wrapText="1"/>
    </xf>
    <xf numFmtId="9" fontId="5" fillId="2" borderId="6" xfId="2" applyFont="1" applyFill="1" applyBorder="1" applyAlignment="1">
      <alignment horizontal="center"/>
    </xf>
    <xf numFmtId="9" fontId="5" fillId="2" borderId="13" xfId="2" applyNumberFormat="1" applyFont="1" applyFill="1" applyBorder="1" applyAlignment="1">
      <alignment horizontal="center"/>
    </xf>
    <xf numFmtId="9" fontId="5" fillId="2" borderId="21" xfId="2" applyNumberFormat="1" applyFont="1" applyFill="1" applyBorder="1" applyAlignment="1">
      <alignment horizontal="center"/>
    </xf>
    <xf numFmtId="9" fontId="5" fillId="2" borderId="15" xfId="2" applyNumberFormat="1" applyFont="1" applyFill="1" applyBorder="1" applyAlignment="1">
      <alignment horizontal="center"/>
    </xf>
    <xf numFmtId="9" fontId="5" fillId="2" borderId="14" xfId="2" applyNumberFormat="1" applyFont="1" applyFill="1" applyBorder="1" applyAlignment="1">
      <alignment horizontal="center"/>
    </xf>
    <xf numFmtId="0" fontId="5" fillId="2" borderId="23"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5" xfId="0" applyFont="1" applyFill="1" applyBorder="1" applyAlignment="1">
      <alignment horizontal="center"/>
    </xf>
    <xf numFmtId="0" fontId="5" fillId="2" borderId="26" xfId="0" applyFont="1" applyFill="1" applyBorder="1" applyAlignment="1">
      <alignment horizontal="center"/>
    </xf>
    <xf numFmtId="0" fontId="5" fillId="2" borderId="34" xfId="0" applyFont="1" applyFill="1" applyBorder="1" applyAlignment="1">
      <alignment horizontal="center" wrapText="1"/>
    </xf>
    <xf numFmtId="0" fontId="5" fillId="2" borderId="44" xfId="0" applyFont="1" applyFill="1" applyBorder="1" applyAlignment="1">
      <alignment horizontal="center" wrapText="1"/>
    </xf>
    <xf numFmtId="0" fontId="1" fillId="2" borderId="47" xfId="18" applyFill="1" applyBorder="1" applyAlignment="1">
      <alignment horizontal="center" wrapText="1"/>
    </xf>
    <xf numFmtId="0" fontId="1" fillId="2" borderId="34" xfId="18" applyFill="1" applyBorder="1" applyAlignment="1">
      <alignment horizontal="center" wrapText="1"/>
    </xf>
    <xf numFmtId="0" fontId="1" fillId="2" borderId="46" xfId="18" applyFill="1" applyBorder="1" applyAlignment="1">
      <alignment wrapText="1"/>
    </xf>
    <xf numFmtId="0" fontId="5" fillId="2" borderId="49" xfId="0" applyFont="1" applyFill="1" applyBorder="1"/>
    <xf numFmtId="0" fontId="14" fillId="2" borderId="18" xfId="0" applyFont="1" applyFill="1" applyBorder="1"/>
    <xf numFmtId="164" fontId="14" fillId="2" borderId="14" xfId="1" applyNumberFormat="1" applyFont="1" applyFill="1" applyBorder="1" applyAlignment="1">
      <alignment horizontal="center"/>
    </xf>
    <xf numFmtId="0" fontId="24" fillId="0" borderId="16" xfId="0" applyFont="1" applyBorder="1" applyAlignment="1">
      <alignment vertical="center"/>
    </xf>
    <xf numFmtId="0" fontId="5" fillId="2" borderId="15" xfId="0" applyFont="1" applyFill="1" applyBorder="1"/>
    <xf numFmtId="0" fontId="1" fillId="2" borderId="39" xfId="18" applyFill="1" applyBorder="1" applyAlignment="1">
      <alignment wrapText="1"/>
    </xf>
    <xf numFmtId="0" fontId="1" fillId="2" borderId="39" xfId="18" applyFill="1" applyBorder="1" applyAlignment="1">
      <alignment vertical="top"/>
    </xf>
    <xf numFmtId="0" fontId="1" fillId="2" borderId="13" xfId="18" applyFill="1" applyBorder="1" applyAlignment="1">
      <alignment vertical="top"/>
    </xf>
    <xf numFmtId="0" fontId="1" fillId="2" borderId="4" xfId="18" applyFill="1" applyBorder="1" applyAlignment="1">
      <alignment vertical="top"/>
    </xf>
    <xf numFmtId="0" fontId="1" fillId="5" borderId="19" xfId="18" applyFill="1" applyBorder="1"/>
    <xf numFmtId="0" fontId="1" fillId="5" borderId="17" xfId="18" applyFill="1" applyBorder="1"/>
    <xf numFmtId="0" fontId="1" fillId="5" borderId="18" xfId="18" applyFill="1" applyBorder="1"/>
    <xf numFmtId="0" fontId="5" fillId="5" borderId="0" xfId="0" applyFont="1" applyFill="1" applyAlignment="1">
      <alignment wrapText="1"/>
    </xf>
    <xf numFmtId="0" fontId="5" fillId="5" borderId="27" xfId="0" applyFont="1" applyFill="1" applyBorder="1" applyAlignment="1">
      <alignment wrapText="1"/>
    </xf>
    <xf numFmtId="0" fontId="6" fillId="5" borderId="0" xfId="3" applyFont="1" applyFill="1" applyAlignment="1">
      <alignment horizontal="left" vertical="center"/>
    </xf>
    <xf numFmtId="164" fontId="5" fillId="5" borderId="0" xfId="1" applyNumberFormat="1" applyFont="1" applyFill="1" applyBorder="1"/>
    <xf numFmtId="0" fontId="5" fillId="5" borderId="0" xfId="0" applyFont="1" applyFill="1"/>
    <xf numFmtId="0" fontId="14" fillId="5" borderId="0" xfId="0" applyFont="1" applyFill="1"/>
    <xf numFmtId="0" fontId="5" fillId="5" borderId="47" xfId="0" applyFont="1" applyFill="1" applyBorder="1" applyAlignment="1">
      <alignment horizontal="center" wrapText="1"/>
    </xf>
    <xf numFmtId="0" fontId="5" fillId="5" borderId="50" xfId="0" applyFont="1" applyFill="1" applyBorder="1" applyAlignment="1">
      <alignment horizontal="center" wrapText="1"/>
    </xf>
    <xf numFmtId="0" fontId="5" fillId="5" borderId="34" xfId="0" applyFont="1" applyFill="1" applyBorder="1" applyAlignment="1">
      <alignment horizontal="center" wrapText="1"/>
    </xf>
    <xf numFmtId="0" fontId="5" fillId="5" borderId="17" xfId="0" applyFont="1" applyFill="1" applyBorder="1"/>
    <xf numFmtId="3" fontId="12" fillId="5" borderId="0" xfId="0" applyNumberFormat="1" applyFont="1" applyFill="1" applyBorder="1" applyAlignment="1">
      <alignment horizontal="center" vertical="center"/>
    </xf>
    <xf numFmtId="165" fontId="12" fillId="5" borderId="25" xfId="2" applyNumberFormat="1" applyFont="1" applyFill="1" applyBorder="1" applyAlignment="1">
      <alignment horizontal="center" vertical="center"/>
    </xf>
    <xf numFmtId="165" fontId="12" fillId="5" borderId="21" xfId="2" applyNumberFormat="1" applyFont="1" applyFill="1" applyBorder="1" applyAlignment="1">
      <alignment horizontal="center" vertical="center"/>
    </xf>
    <xf numFmtId="165" fontId="12" fillId="5" borderId="23" xfId="2" applyNumberFormat="1" applyFont="1" applyFill="1" applyBorder="1" applyAlignment="1">
      <alignment horizontal="center" vertical="center"/>
    </xf>
    <xf numFmtId="165" fontId="12" fillId="5" borderId="13" xfId="2" applyNumberFormat="1" applyFont="1" applyFill="1" applyBorder="1" applyAlignment="1">
      <alignment horizontal="center" vertical="center"/>
    </xf>
    <xf numFmtId="0" fontId="5" fillId="5" borderId="18" xfId="0" applyFont="1" applyFill="1" applyBorder="1"/>
    <xf numFmtId="3" fontId="12" fillId="5" borderId="6" xfId="0" applyNumberFormat="1" applyFont="1" applyFill="1" applyBorder="1" applyAlignment="1">
      <alignment horizontal="center" vertical="center"/>
    </xf>
    <xf numFmtId="165" fontId="12" fillId="5" borderId="26" xfId="2" applyNumberFormat="1" applyFont="1" applyFill="1" applyBorder="1" applyAlignment="1">
      <alignment horizontal="center" vertical="center"/>
    </xf>
    <xf numFmtId="165" fontId="12" fillId="5" borderId="14" xfId="2" applyNumberFormat="1" applyFont="1" applyFill="1" applyBorder="1" applyAlignment="1">
      <alignment horizontal="center" vertical="center"/>
    </xf>
    <xf numFmtId="0" fontId="20" fillId="5" borderId="0" xfId="0" applyFont="1" applyFill="1" applyAlignment="1">
      <alignment horizontal="left" vertical="center"/>
    </xf>
    <xf numFmtId="0" fontId="5" fillId="5" borderId="46" xfId="0" applyFont="1" applyFill="1" applyBorder="1" applyAlignment="1">
      <alignment wrapText="1"/>
    </xf>
    <xf numFmtId="0" fontId="5" fillId="5" borderId="16" xfId="0" applyFont="1" applyFill="1" applyBorder="1"/>
    <xf numFmtId="0" fontId="5" fillId="5" borderId="46" xfId="0" applyFont="1" applyFill="1" applyBorder="1" applyAlignment="1">
      <alignment horizontal="left" wrapText="1"/>
    </xf>
    <xf numFmtId="165" fontId="5" fillId="5" borderId="0" xfId="0" applyNumberFormat="1" applyFont="1" applyFill="1" applyBorder="1" applyAlignment="1">
      <alignment horizontal="center"/>
    </xf>
    <xf numFmtId="165" fontId="5" fillId="5" borderId="6" xfId="0" applyNumberFormat="1" applyFont="1" applyFill="1" applyBorder="1" applyAlignment="1">
      <alignment horizontal="center"/>
    </xf>
    <xf numFmtId="165" fontId="5" fillId="5" borderId="13" xfId="0" applyNumberFormat="1" applyFont="1" applyFill="1" applyBorder="1" applyAlignment="1">
      <alignment horizontal="center"/>
    </xf>
    <xf numFmtId="165" fontId="5" fillId="5" borderId="14" xfId="0" applyNumberFormat="1" applyFont="1" applyFill="1" applyBorder="1" applyAlignment="1">
      <alignment horizontal="center"/>
    </xf>
    <xf numFmtId="0" fontId="5" fillId="5" borderId="12" xfId="0" applyFont="1" applyFill="1" applyBorder="1" applyAlignment="1">
      <alignment horizontal="center" wrapText="1"/>
    </xf>
    <xf numFmtId="0" fontId="5" fillId="5" borderId="15" xfId="0" applyFont="1" applyFill="1" applyBorder="1" applyAlignment="1">
      <alignment horizontal="center" wrapText="1"/>
    </xf>
    <xf numFmtId="0" fontId="5" fillId="5" borderId="16" xfId="0" applyFont="1" applyFill="1" applyBorder="1" applyAlignment="1">
      <alignment horizontal="left"/>
    </xf>
    <xf numFmtId="0" fontId="5" fillId="5" borderId="27" xfId="0" applyFont="1" applyFill="1" applyBorder="1" applyAlignment="1">
      <alignment horizontal="left" wrapText="1"/>
    </xf>
    <xf numFmtId="0" fontId="5" fillId="5" borderId="12" xfId="0" applyFont="1" applyFill="1" applyBorder="1" applyAlignment="1">
      <alignment horizontal="center"/>
    </xf>
    <xf numFmtId="0" fontId="5" fillId="5" borderId="15" xfId="0" applyFont="1" applyFill="1" applyBorder="1" applyAlignment="1">
      <alignment horizontal="center"/>
    </xf>
    <xf numFmtId="0" fontId="5" fillId="5" borderId="17" xfId="0" applyFont="1" applyFill="1" applyBorder="1" applyAlignment="1">
      <alignment horizontal="left"/>
    </xf>
    <xf numFmtId="2" fontId="5" fillId="5" borderId="0" xfId="0" applyNumberFormat="1" applyFont="1" applyFill="1" applyBorder="1" applyAlignment="1">
      <alignment horizontal="center"/>
    </xf>
    <xf numFmtId="2" fontId="5" fillId="5" borderId="13" xfId="0" applyNumberFormat="1" applyFont="1" applyFill="1" applyBorder="1" applyAlignment="1">
      <alignment horizontal="center"/>
    </xf>
    <xf numFmtId="0" fontId="5" fillId="5" borderId="18" xfId="0" applyFont="1" applyFill="1" applyBorder="1" applyAlignment="1">
      <alignment horizontal="left"/>
    </xf>
    <xf numFmtId="2" fontId="5" fillId="5" borderId="6" xfId="0" applyNumberFormat="1" applyFont="1" applyFill="1" applyBorder="1" applyAlignment="1">
      <alignment horizontal="center"/>
    </xf>
    <xf numFmtId="2" fontId="5" fillId="5" borderId="14" xfId="0" applyNumberFormat="1" applyFont="1" applyFill="1" applyBorder="1" applyAlignment="1">
      <alignment horizontal="center"/>
    </xf>
    <xf numFmtId="2" fontId="5" fillId="2" borderId="8" xfId="0" applyNumberFormat="1" applyFont="1" applyFill="1" applyBorder="1" applyAlignment="1">
      <alignment horizontal="center"/>
    </xf>
    <xf numFmtId="2" fontId="5" fillId="2" borderId="23" xfId="0" applyNumberFormat="1" applyFont="1" applyFill="1" applyBorder="1" applyAlignment="1">
      <alignment horizontal="center"/>
    </xf>
    <xf numFmtId="2" fontId="5" fillId="2" borderId="0" xfId="0" applyNumberFormat="1" applyFont="1" applyFill="1" applyBorder="1" applyAlignment="1">
      <alignment horizontal="center"/>
    </xf>
    <xf numFmtId="2" fontId="5" fillId="2" borderId="13" xfId="0" applyNumberFormat="1" applyFont="1" applyFill="1" applyBorder="1" applyAlignment="1">
      <alignment horizontal="center"/>
    </xf>
    <xf numFmtId="2" fontId="5" fillId="2" borderId="9" xfId="0" applyNumberFormat="1" applyFont="1" applyFill="1" applyBorder="1" applyAlignment="1">
      <alignment horizontal="center"/>
    </xf>
    <xf numFmtId="2" fontId="5" fillId="2" borderId="26" xfId="0" applyNumberFormat="1" applyFont="1" applyFill="1" applyBorder="1" applyAlignment="1">
      <alignment horizontal="center"/>
    </xf>
    <xf numFmtId="2" fontId="5" fillId="2" borderId="6" xfId="0" applyNumberFormat="1" applyFont="1" applyFill="1" applyBorder="1" applyAlignment="1">
      <alignment horizontal="center"/>
    </xf>
    <xf numFmtId="2" fontId="5" fillId="2" borderId="14" xfId="0" applyNumberFormat="1" applyFont="1" applyFill="1" applyBorder="1" applyAlignment="1">
      <alignment horizontal="center"/>
    </xf>
    <xf numFmtId="0" fontId="26" fillId="0" borderId="0" xfId="0" applyFont="1"/>
    <xf numFmtId="0" fontId="5" fillId="2" borderId="17" xfId="7" applyFont="1" applyFill="1" applyBorder="1"/>
    <xf numFmtId="0" fontId="5" fillId="2" borderId="8" xfId="7" applyFont="1" applyFill="1" applyBorder="1" applyAlignment="1">
      <alignment horizontal="center"/>
    </xf>
    <xf numFmtId="0" fontId="5" fillId="2" borderId="23" xfId="7" applyFont="1" applyFill="1" applyBorder="1" applyAlignment="1">
      <alignment horizontal="center"/>
    </xf>
    <xf numFmtId="0" fontId="5" fillId="2" borderId="0" xfId="7" applyFont="1" applyFill="1" applyBorder="1" applyAlignment="1">
      <alignment horizontal="center"/>
    </xf>
    <xf numFmtId="0" fontId="5" fillId="2" borderId="13" xfId="7" applyFont="1" applyFill="1" applyBorder="1" applyAlignment="1">
      <alignment horizontal="center"/>
    </xf>
    <xf numFmtId="0" fontId="5" fillId="2" borderId="11" xfId="0" applyFont="1" applyFill="1" applyBorder="1" applyAlignment="1">
      <alignment wrapText="1"/>
    </xf>
    <xf numFmtId="0" fontId="5" fillId="2" borderId="12" xfId="0" applyFont="1" applyFill="1" applyBorder="1" applyAlignment="1">
      <alignment wrapText="1"/>
    </xf>
    <xf numFmtId="0" fontId="5" fillId="2" borderId="15" xfId="0" applyFont="1" applyFill="1" applyBorder="1" applyAlignment="1">
      <alignment wrapText="1"/>
    </xf>
    <xf numFmtId="3" fontId="12" fillId="2" borderId="8" xfId="0" applyNumberFormat="1" applyFont="1" applyFill="1" applyBorder="1" applyAlignment="1">
      <alignment horizontal="center" vertical="center" wrapText="1"/>
    </xf>
    <xf numFmtId="3" fontId="12" fillId="2" borderId="23" xfId="0" applyNumberFormat="1" applyFont="1" applyFill="1" applyBorder="1" applyAlignment="1">
      <alignment horizontal="center" vertical="center" wrapText="1"/>
    </xf>
    <xf numFmtId="3" fontId="12" fillId="2" borderId="0" xfId="0" applyNumberFormat="1" applyFont="1" applyFill="1" applyBorder="1" applyAlignment="1">
      <alignment horizontal="center" vertical="center" wrapText="1"/>
    </xf>
    <xf numFmtId="0" fontId="5" fillId="2" borderId="52" xfId="0" applyFont="1" applyFill="1" applyBorder="1" applyAlignment="1">
      <alignment wrapText="1"/>
    </xf>
    <xf numFmtId="3" fontId="12" fillId="2" borderId="53" xfId="0" applyNumberFormat="1" applyFont="1" applyFill="1" applyBorder="1" applyAlignment="1">
      <alignment horizontal="center" vertical="center" wrapText="1"/>
    </xf>
    <xf numFmtId="3" fontId="12" fillId="2" borderId="54" xfId="0" applyNumberFormat="1" applyFont="1" applyFill="1" applyBorder="1" applyAlignment="1">
      <alignment horizontal="center" vertical="center" wrapText="1"/>
    </xf>
    <xf numFmtId="3" fontId="12" fillId="2" borderId="51" xfId="0" applyNumberFormat="1" applyFont="1" applyFill="1" applyBorder="1" applyAlignment="1">
      <alignment horizontal="center" vertical="center" wrapText="1"/>
    </xf>
    <xf numFmtId="165" fontId="5" fillId="2" borderId="55" xfId="2" applyNumberFormat="1" applyFont="1" applyFill="1" applyBorder="1" applyAlignment="1">
      <alignment horizontal="center"/>
    </xf>
    <xf numFmtId="0" fontId="0" fillId="2" borderId="0" xfId="0" applyNumberFormat="1" applyFill="1" applyAlignment="1">
      <alignment wrapText="1"/>
    </xf>
    <xf numFmtId="0" fontId="5" fillId="2" borderId="18" xfId="0" applyFont="1" applyFill="1" applyBorder="1" applyAlignment="1">
      <alignment wrapText="1"/>
    </xf>
    <xf numFmtId="3" fontId="12" fillId="2" borderId="9" xfId="0" applyNumberFormat="1" applyFont="1" applyFill="1" applyBorder="1" applyAlignment="1">
      <alignment horizontal="center" vertical="center" wrapText="1"/>
    </xf>
    <xf numFmtId="3" fontId="12" fillId="2" borderId="26" xfId="0" applyNumberFormat="1" applyFont="1" applyFill="1" applyBorder="1" applyAlignment="1">
      <alignment horizontal="center" vertical="center" wrapText="1"/>
    </xf>
    <xf numFmtId="3" fontId="12" fillId="2" borderId="6" xfId="0" applyNumberFormat="1" applyFont="1" applyFill="1" applyBorder="1" applyAlignment="1">
      <alignment horizontal="center" vertical="center" wrapText="1"/>
    </xf>
    <xf numFmtId="0" fontId="12" fillId="2" borderId="7" xfId="0" applyFont="1" applyFill="1" applyBorder="1" applyAlignment="1">
      <alignment horizontal="center"/>
    </xf>
    <xf numFmtId="0" fontId="12" fillId="2" borderId="2" xfId="0" applyFont="1" applyFill="1" applyBorder="1" applyAlignment="1">
      <alignment horizontal="center"/>
    </xf>
    <xf numFmtId="0" fontId="12" fillId="2" borderId="3" xfId="0" applyFont="1" applyFill="1" applyBorder="1" applyAlignment="1">
      <alignment horizontal="center"/>
    </xf>
    <xf numFmtId="0" fontId="5" fillId="0" borderId="7"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1" fillId="2" borderId="7" xfId="18" applyFill="1" applyBorder="1" applyAlignment="1">
      <alignment horizontal="center" vertical="center"/>
    </xf>
    <xf numFmtId="0" fontId="1" fillId="2" borderId="2" xfId="18" applyFill="1" applyBorder="1" applyAlignment="1">
      <alignment horizontal="center" vertical="center"/>
    </xf>
    <xf numFmtId="0" fontId="1" fillId="2" borderId="22" xfId="18" applyFill="1" applyBorder="1" applyAlignment="1">
      <alignment horizontal="center" vertical="center"/>
    </xf>
    <xf numFmtId="0" fontId="1" fillId="2" borderId="3" xfId="18" applyFill="1" applyBorder="1" applyAlignment="1">
      <alignment horizontal="center" vertical="center"/>
    </xf>
    <xf numFmtId="0" fontId="5" fillId="2" borderId="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5" borderId="7" xfId="0" applyFont="1" applyFill="1" applyBorder="1" applyAlignment="1">
      <alignment horizontal="center"/>
    </xf>
    <xf numFmtId="0" fontId="5" fillId="5" borderId="3" xfId="0" applyFont="1" applyFill="1" applyBorder="1" applyAlignment="1">
      <alignment horizontal="center"/>
    </xf>
    <xf numFmtId="0" fontId="5" fillId="5" borderId="2" xfId="0" applyFont="1" applyFill="1" applyBorder="1" applyAlignment="1">
      <alignment horizontal="center"/>
    </xf>
    <xf numFmtId="0" fontId="5" fillId="2" borderId="7" xfId="23" applyFill="1" applyBorder="1" applyAlignment="1">
      <alignment horizontal="center"/>
    </xf>
    <xf numFmtId="0" fontId="5" fillId="2" borderId="2" xfId="23" applyFill="1" applyBorder="1" applyAlignment="1">
      <alignment horizontal="center"/>
    </xf>
    <xf numFmtId="0" fontId="5" fillId="2" borderId="3" xfId="23" applyFill="1" applyBorder="1" applyAlignment="1">
      <alignment horizont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22" xfId="0" applyFont="1" applyFill="1" applyBorder="1" applyAlignment="1">
      <alignment horizontal="center" vertical="center"/>
    </xf>
    <xf numFmtId="0" fontId="5" fillId="4" borderId="7"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2" borderId="7"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22" xfId="0" applyFont="1" applyFill="1" applyBorder="1" applyAlignment="1">
      <alignment horizontal="center"/>
    </xf>
    <xf numFmtId="0" fontId="5" fillId="2" borderId="8" xfId="0" applyFont="1" applyFill="1" applyBorder="1" applyAlignment="1">
      <alignment horizontal="center"/>
    </xf>
    <xf numFmtId="0" fontId="5" fillId="2" borderId="0" xfId="0" applyFont="1" applyFill="1" applyBorder="1" applyAlignment="1">
      <alignment horizontal="center"/>
    </xf>
    <xf numFmtId="0" fontId="5" fillId="2" borderId="23" xfId="0" applyFont="1" applyFill="1" applyBorder="1" applyAlignment="1">
      <alignment horizontal="center"/>
    </xf>
    <xf numFmtId="0" fontId="5" fillId="2" borderId="13" xfId="0" applyFont="1" applyFill="1" applyBorder="1" applyAlignment="1">
      <alignment horizontal="center"/>
    </xf>
    <xf numFmtId="0" fontId="5" fillId="2" borderId="16" xfId="0" applyFont="1" applyFill="1" applyBorder="1" applyAlignment="1">
      <alignment horizontal="center" wrapText="1"/>
    </xf>
    <xf numFmtId="0" fontId="5" fillId="2" borderId="27" xfId="0" applyFont="1" applyFill="1" applyBorder="1" applyAlignment="1">
      <alignment horizontal="center" wrapText="1"/>
    </xf>
    <xf numFmtId="0" fontId="5" fillId="2" borderId="7" xfId="0" applyFont="1" applyFill="1" applyBorder="1" applyAlignment="1">
      <alignment horizontal="center" wrapText="1"/>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5" fillId="2" borderId="1" xfId="0" applyFont="1" applyFill="1" applyBorder="1" applyAlignment="1">
      <alignment horizontal="center" wrapText="1"/>
    </xf>
    <xf numFmtId="0" fontId="5" fillId="2" borderId="10" xfId="0" applyFont="1" applyFill="1" applyBorder="1" applyAlignment="1">
      <alignment horizontal="center" wrapText="1"/>
    </xf>
    <xf numFmtId="0" fontId="5" fillId="2" borderId="22" xfId="0" applyFont="1" applyFill="1" applyBorder="1" applyAlignment="1">
      <alignment horizontal="center" wrapText="1"/>
    </xf>
    <xf numFmtId="0" fontId="1" fillId="2" borderId="7" xfId="7" applyFont="1" applyFill="1" applyBorder="1" applyAlignment="1">
      <alignment horizontal="center"/>
    </xf>
    <xf numFmtId="0" fontId="3" fillId="2" borderId="22" xfId="7" applyFill="1" applyBorder="1" applyAlignment="1">
      <alignment horizontal="center"/>
    </xf>
  </cellXfs>
  <cellStyles count="28">
    <cellStyle name="Comma" xfId="1" builtinId="3"/>
    <cellStyle name="Comma 2" xfId="9" xr:uid="{00000000-0005-0000-0000-000001000000}"/>
    <cellStyle name="Comma 2 2" xfId="17" xr:uid="{00000000-0005-0000-0000-000001000000}"/>
    <cellStyle name="Comma 3" xfId="12" xr:uid="{00000000-0005-0000-0000-000002000000}"/>
    <cellStyle name="Comma 3 2" xfId="19" xr:uid="{00000000-0005-0000-0000-000002000000}"/>
    <cellStyle name="Comma 4" xfId="14" xr:uid="{00000000-0005-0000-0000-00003C000000}"/>
    <cellStyle name="Normal" xfId="0" builtinId="0"/>
    <cellStyle name="Normal 10" xfId="22" xr:uid="{9FCE4B3D-DBF9-434D-8313-3DE823797A57}"/>
    <cellStyle name="Normal 11" xfId="23" xr:uid="{73E7BF77-2048-4804-8A89-1ABA3A90E70A}"/>
    <cellStyle name="Normal 13" xfId="25" xr:uid="{D012DB1D-2D13-4830-9538-220EA8D68540}"/>
    <cellStyle name="Normal 14" xfId="24" xr:uid="{E3D99473-5103-4A2D-B831-E704F3B803B8}"/>
    <cellStyle name="Normal 2" xfId="4" xr:uid="{00000000-0005-0000-0000-000004000000}"/>
    <cellStyle name="Normal 2 2" xfId="6" xr:uid="{00000000-0005-0000-0000-000005000000}"/>
    <cellStyle name="Normal 3" xfId="3" xr:uid="{00000000-0005-0000-0000-000006000000}"/>
    <cellStyle name="Normal 4" xfId="5" xr:uid="{00000000-0005-0000-0000-000007000000}"/>
    <cellStyle name="Normal 5" xfId="7" xr:uid="{00000000-0005-0000-0000-000008000000}"/>
    <cellStyle name="Normal 5 2" xfId="10" xr:uid="{00000000-0005-0000-0000-000009000000}"/>
    <cellStyle name="Normal 5 3" xfId="13" xr:uid="{00000000-0005-0000-0000-00000A000000}"/>
    <cellStyle name="Normal 5 3 2" xfId="20" xr:uid="{00000000-0005-0000-0000-00000A000000}"/>
    <cellStyle name="Normal 5 4" xfId="15" xr:uid="{00000000-0005-0000-0000-000008000000}"/>
    <cellStyle name="Normal 6" xfId="11" xr:uid="{00000000-0005-0000-0000-00000B000000}"/>
    <cellStyle name="Normal 6 2" xfId="18" xr:uid="{00000000-0005-0000-0000-00000B000000}"/>
    <cellStyle name="Normal 6 3" xfId="27" xr:uid="{00000000-0005-0000-0000-000004000000}"/>
    <cellStyle name="Normal 7" xfId="26" xr:uid="{00000000-0005-0000-0000-000048000000}"/>
    <cellStyle name="Percent" xfId="2" builtinId="5"/>
    <cellStyle name="Percent 2" xfId="8" xr:uid="{00000000-0005-0000-0000-00000D000000}"/>
    <cellStyle name="Percent 2 2" xfId="16" xr:uid="{00000000-0005-0000-0000-00000D000000}"/>
    <cellStyle name="Percent 4" xfId="21" xr:uid="{BF96279D-4673-4B8A-AC87-65F5135B79E4}"/>
  </cellStyles>
  <dxfs count="0"/>
  <tableStyles count="0" defaultTableStyle="TableStyleMedium2" defaultPivotStyle="PivotStyleLight16"/>
  <colors>
    <mruColors>
      <color rgb="FFA9C571"/>
      <color rgb="FF8EB4E3"/>
      <color rgb="FFDA0000"/>
      <color rgb="FF99BA56"/>
      <color rgb="FF3276C8"/>
      <color rgb="FFD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stats.govt.nz/"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8"/>
  <sheetViews>
    <sheetView workbookViewId="0">
      <selection activeCell="A16" sqref="A16"/>
    </sheetView>
  </sheetViews>
  <sheetFormatPr defaultRowHeight="15"/>
  <cols>
    <col min="1" max="1" width="94" style="5" customWidth="1"/>
    <col min="2" max="16384" width="9" style="5"/>
  </cols>
  <sheetData>
    <row r="2" spans="1:1" ht="15.75" thickBot="1"/>
    <row r="3" spans="1:1" ht="38.25" customHeight="1">
      <c r="A3" s="192" t="s">
        <v>13</v>
      </c>
    </row>
    <row r="4" spans="1:1" ht="42.75" customHeight="1">
      <c r="A4" s="193" t="s">
        <v>14</v>
      </c>
    </row>
    <row r="5" spans="1:1" ht="75.75" customHeight="1">
      <c r="A5" s="193" t="s">
        <v>15</v>
      </c>
    </row>
    <row r="6" spans="1:1" ht="51.75" customHeight="1">
      <c r="A6" s="193" t="s">
        <v>16</v>
      </c>
    </row>
    <row r="7" spans="1:1" ht="63.75" customHeight="1">
      <c r="A7" s="193" t="s">
        <v>17</v>
      </c>
    </row>
    <row r="8" spans="1:1" ht="61.5" customHeight="1" thickBot="1">
      <c r="A8" s="194" t="s">
        <v>18</v>
      </c>
    </row>
  </sheetData>
  <hyperlinks>
    <hyperlink ref="A6" r:id="rId1" display="http://www.stats.govt.nz/"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CBD93-9812-4376-9006-DC25DECDBF06}">
  <dimension ref="A1:Z76"/>
  <sheetViews>
    <sheetView workbookViewId="0">
      <selection activeCell="B45" sqref="B45"/>
    </sheetView>
  </sheetViews>
  <sheetFormatPr defaultRowHeight="14.25"/>
  <cols>
    <col min="1" max="1" width="14.25" style="7" customWidth="1"/>
    <col min="2" max="2" width="15.5" style="106" customWidth="1"/>
    <col min="3" max="3" width="12" style="106" customWidth="1"/>
    <col min="4" max="4" width="13.125" style="106" customWidth="1"/>
    <col min="5" max="5" width="14.125" style="106" customWidth="1"/>
    <col min="6" max="6" width="11.875" style="106" customWidth="1"/>
    <col min="7" max="7" width="10.5" style="106" customWidth="1"/>
    <col min="8" max="8" width="17.625" style="106" customWidth="1"/>
    <col min="9" max="9" width="9.125" style="106" bestFit="1" customWidth="1"/>
    <col min="10" max="10" width="9.25" style="106" bestFit="1" customWidth="1"/>
    <col min="11" max="11" width="14.375" style="106" customWidth="1"/>
    <col min="12" max="12" width="11.875" style="106" customWidth="1"/>
    <col min="13" max="13" width="9" style="106"/>
    <col min="14" max="16384" width="9" style="7"/>
  </cols>
  <sheetData>
    <row r="1" spans="1:26" ht="18.75">
      <c r="A1" s="2" t="s">
        <v>184</v>
      </c>
    </row>
    <row r="2" spans="1:26" ht="15">
      <c r="A2" s="34" t="s">
        <v>469</v>
      </c>
    </row>
    <row r="3" spans="1:26" ht="15">
      <c r="A3" s="3" t="s">
        <v>2</v>
      </c>
      <c r="B3" s="121"/>
    </row>
    <row r="4" spans="1:26" ht="15">
      <c r="A4" s="3" t="s">
        <v>381</v>
      </c>
      <c r="B4" s="121"/>
    </row>
    <row r="5" spans="1:26" ht="15">
      <c r="A5" s="3" t="s">
        <v>186</v>
      </c>
    </row>
    <row r="7" spans="1:26" ht="15" thickBot="1"/>
    <row r="8" spans="1:26" ht="29.25" customHeight="1">
      <c r="A8" s="53"/>
      <c r="B8" s="448" t="s">
        <v>439</v>
      </c>
      <c r="C8" s="448"/>
      <c r="D8" s="448"/>
      <c r="E8" s="448"/>
      <c r="F8" s="448"/>
      <c r="G8" s="449"/>
      <c r="H8" s="450" t="s">
        <v>71</v>
      </c>
      <c r="I8" s="448"/>
      <c r="J8" s="448"/>
      <c r="K8" s="448"/>
      <c r="L8" s="448"/>
      <c r="M8" s="451"/>
    </row>
    <row r="9" spans="1:26" s="57" customFormat="1" ht="75">
      <c r="A9" s="58" t="s">
        <v>189</v>
      </c>
      <c r="B9" s="59" t="s">
        <v>576</v>
      </c>
      <c r="C9" s="60" t="s">
        <v>188</v>
      </c>
      <c r="D9" s="60" t="s">
        <v>1</v>
      </c>
      <c r="E9" s="68" t="s">
        <v>582</v>
      </c>
      <c r="F9" s="68" t="s">
        <v>583</v>
      </c>
      <c r="G9" s="69" t="s">
        <v>584</v>
      </c>
      <c r="H9" s="68" t="s">
        <v>576</v>
      </c>
      <c r="I9" s="68" t="s">
        <v>188</v>
      </c>
      <c r="J9" s="68" t="s">
        <v>1</v>
      </c>
      <c r="K9" s="68" t="s">
        <v>582</v>
      </c>
      <c r="L9" s="68" t="s">
        <v>583</v>
      </c>
      <c r="M9" s="70" t="s">
        <v>584</v>
      </c>
      <c r="R9" s="7"/>
      <c r="S9" s="7"/>
      <c r="T9" s="7"/>
      <c r="U9" s="7"/>
      <c r="V9" s="7"/>
      <c r="W9" s="7"/>
      <c r="X9" s="7"/>
      <c r="Y9" s="7"/>
      <c r="Z9" s="7"/>
    </row>
    <row r="10" spans="1:26" ht="15">
      <c r="A10" s="54">
        <v>1</v>
      </c>
      <c r="B10" s="135">
        <v>16245</v>
      </c>
      <c r="C10" s="136"/>
      <c r="D10" s="136">
        <v>984</v>
      </c>
      <c r="E10" s="62">
        <f>B10/SUM($B10:$D10)</f>
        <v>0.94288699286087407</v>
      </c>
      <c r="F10" s="62">
        <f t="shared" ref="F10:G10" si="0">C10/SUM($B10:$D10)</f>
        <v>0</v>
      </c>
      <c r="G10" s="61">
        <f t="shared" si="0"/>
        <v>5.7113007139125892E-2</v>
      </c>
      <c r="H10" s="138">
        <v>44535</v>
      </c>
      <c r="I10" s="138"/>
      <c r="J10" s="138">
        <v>2058</v>
      </c>
      <c r="K10" s="62">
        <f>H10/SUM($H10:$J10)</f>
        <v>0.95583027493400297</v>
      </c>
      <c r="L10" s="62">
        <f t="shared" ref="L10:M10" si="1">I10/SUM($H10:$J10)</f>
        <v>0</v>
      </c>
      <c r="M10" s="64">
        <f t="shared" si="1"/>
        <v>4.4169725065997041E-2</v>
      </c>
    </row>
    <row r="11" spans="1:26" ht="15">
      <c r="A11" s="55">
        <v>2</v>
      </c>
      <c r="B11" s="137">
        <v>13293</v>
      </c>
      <c r="C11" s="138">
        <v>1812</v>
      </c>
      <c r="D11" s="138">
        <v>2121</v>
      </c>
      <c r="E11" s="62">
        <f t="shared" ref="E11:E27" si="2">B11/SUM($B11:$D11)</f>
        <v>0.7716823406478579</v>
      </c>
      <c r="F11" s="62">
        <f t="shared" ref="F11:F27" si="3">C11/SUM($B11:$D11)</f>
        <v>0.10518982932776036</v>
      </c>
      <c r="G11" s="63">
        <f t="shared" ref="G11:G27" si="4">D11/SUM($B11:$D11)</f>
        <v>0.12312783002438175</v>
      </c>
      <c r="H11" s="138">
        <v>39000</v>
      </c>
      <c r="I11" s="138">
        <v>2760</v>
      </c>
      <c r="J11" s="138">
        <v>4839</v>
      </c>
      <c r="K11" s="62">
        <f t="shared" ref="K11:K27" si="5">H11/SUM($H11:$J11)</f>
        <v>0.83692783106933621</v>
      </c>
      <c r="L11" s="62">
        <f t="shared" ref="L11:L27" si="6">I11/SUM($H11:$J11)</f>
        <v>5.9228738814137642E-2</v>
      </c>
      <c r="M11" s="64">
        <f t="shared" ref="M11:M27" si="7">J11/SUM($H11:$J11)</f>
        <v>0.10384343011652611</v>
      </c>
    </row>
    <row r="12" spans="1:26" ht="15">
      <c r="A12" s="55">
        <v>3</v>
      </c>
      <c r="B12" s="137">
        <v>11751</v>
      </c>
      <c r="C12" s="138">
        <v>2994</v>
      </c>
      <c r="D12" s="138">
        <v>2487</v>
      </c>
      <c r="E12" s="62">
        <f t="shared" si="2"/>
        <v>0.68192896935933145</v>
      </c>
      <c r="F12" s="62">
        <f t="shared" si="3"/>
        <v>0.1737465181058496</v>
      </c>
      <c r="G12" s="63">
        <f t="shared" si="4"/>
        <v>0.14432451253481896</v>
      </c>
      <c r="H12" s="138">
        <v>36063</v>
      </c>
      <c r="I12" s="138">
        <v>4704</v>
      </c>
      <c r="J12" s="138">
        <v>5832</v>
      </c>
      <c r="K12" s="62">
        <f t="shared" si="5"/>
        <v>0.77390072748342242</v>
      </c>
      <c r="L12" s="62">
        <f t="shared" si="6"/>
        <v>0.10094637223974763</v>
      </c>
      <c r="M12" s="64">
        <f t="shared" si="7"/>
        <v>0.12515290027682999</v>
      </c>
    </row>
    <row r="13" spans="1:26" ht="15">
      <c r="A13" s="55">
        <v>4</v>
      </c>
      <c r="B13" s="137">
        <v>10983</v>
      </c>
      <c r="C13" s="138">
        <v>3507</v>
      </c>
      <c r="D13" s="138">
        <v>2736</v>
      </c>
      <c r="E13" s="62">
        <f t="shared" si="2"/>
        <v>0.63758272378962033</v>
      </c>
      <c r="F13" s="62">
        <f t="shared" si="3"/>
        <v>0.20358760013932428</v>
      </c>
      <c r="G13" s="63">
        <f t="shared" si="4"/>
        <v>0.15882967607105539</v>
      </c>
      <c r="H13" s="138">
        <v>34122</v>
      </c>
      <c r="I13" s="138">
        <v>5979</v>
      </c>
      <c r="J13" s="138">
        <v>6501</v>
      </c>
      <c r="K13" s="62">
        <f t="shared" si="5"/>
        <v>0.73220033474958157</v>
      </c>
      <c r="L13" s="62">
        <f t="shared" si="6"/>
        <v>0.12829921462598171</v>
      </c>
      <c r="M13" s="64">
        <f t="shared" si="7"/>
        <v>0.13950045062443672</v>
      </c>
    </row>
    <row r="14" spans="1:26" ht="15">
      <c r="A14" s="55">
        <v>5</v>
      </c>
      <c r="B14" s="137">
        <v>10245</v>
      </c>
      <c r="C14" s="138">
        <v>4101</v>
      </c>
      <c r="D14" s="138">
        <v>2883</v>
      </c>
      <c r="E14" s="62">
        <f t="shared" si="2"/>
        <v>0.59463694932961864</v>
      </c>
      <c r="F14" s="62">
        <f t="shared" si="3"/>
        <v>0.2380289047536131</v>
      </c>
      <c r="G14" s="63">
        <f t="shared" si="4"/>
        <v>0.16733414591676823</v>
      </c>
      <c r="H14" s="138">
        <v>32523</v>
      </c>
      <c r="I14" s="138">
        <v>6957</v>
      </c>
      <c r="J14" s="138">
        <v>7113</v>
      </c>
      <c r="K14" s="62">
        <f t="shared" si="5"/>
        <v>0.6980233082222651</v>
      </c>
      <c r="L14" s="62">
        <f t="shared" si="6"/>
        <v>0.14931427467645356</v>
      </c>
      <c r="M14" s="64">
        <f t="shared" si="7"/>
        <v>0.15266241710128131</v>
      </c>
    </row>
    <row r="15" spans="1:26" ht="15">
      <c r="A15" s="55">
        <v>6</v>
      </c>
      <c r="B15" s="137">
        <v>9684</v>
      </c>
      <c r="C15" s="138">
        <v>4581</v>
      </c>
      <c r="D15" s="138">
        <v>2970</v>
      </c>
      <c r="E15" s="62">
        <f t="shared" si="2"/>
        <v>0.56187989556135776</v>
      </c>
      <c r="F15" s="62">
        <f t="shared" si="3"/>
        <v>0.26579634464751956</v>
      </c>
      <c r="G15" s="63">
        <f t="shared" si="4"/>
        <v>0.17232375979112272</v>
      </c>
      <c r="H15" s="138">
        <v>31374</v>
      </c>
      <c r="I15" s="138">
        <v>7620</v>
      </c>
      <c r="J15" s="138">
        <v>7605</v>
      </c>
      <c r="K15" s="62">
        <f t="shared" si="5"/>
        <v>0.67327625056331686</v>
      </c>
      <c r="L15" s="62">
        <f t="shared" si="6"/>
        <v>0.16352282237816262</v>
      </c>
      <c r="M15" s="64">
        <f t="shared" si="7"/>
        <v>0.16320092705852057</v>
      </c>
    </row>
    <row r="16" spans="1:26" ht="15">
      <c r="A16" s="55">
        <v>7</v>
      </c>
      <c r="B16" s="137">
        <v>9183</v>
      </c>
      <c r="C16" s="138">
        <v>5001</v>
      </c>
      <c r="D16" s="138">
        <v>3045</v>
      </c>
      <c r="E16" s="62">
        <f t="shared" si="2"/>
        <v>0.53299669162458641</v>
      </c>
      <c r="F16" s="62">
        <f t="shared" si="3"/>
        <v>0.29026641128330138</v>
      </c>
      <c r="G16" s="63">
        <f t="shared" si="4"/>
        <v>0.17673689709211213</v>
      </c>
      <c r="H16" s="138">
        <v>30357</v>
      </c>
      <c r="I16" s="138">
        <v>8256</v>
      </c>
      <c r="J16" s="138">
        <v>7989</v>
      </c>
      <c r="K16" s="62">
        <f t="shared" si="5"/>
        <v>0.65140981073773663</v>
      </c>
      <c r="L16" s="62">
        <f t="shared" si="6"/>
        <v>0.17715977855027681</v>
      </c>
      <c r="M16" s="64">
        <f t="shared" si="7"/>
        <v>0.17143041071198661</v>
      </c>
    </row>
    <row r="17" spans="1:13" ht="15">
      <c r="A17" s="55">
        <v>8</v>
      </c>
      <c r="B17" s="137">
        <v>8610</v>
      </c>
      <c r="C17" s="138">
        <v>5262</v>
      </c>
      <c r="D17" s="138">
        <v>3357</v>
      </c>
      <c r="E17" s="62">
        <f t="shared" si="2"/>
        <v>0.49973881246735158</v>
      </c>
      <c r="F17" s="62">
        <f t="shared" si="3"/>
        <v>0.30541528817691105</v>
      </c>
      <c r="G17" s="63">
        <f t="shared" si="4"/>
        <v>0.19484589935573743</v>
      </c>
      <c r="H17" s="138">
        <v>29553</v>
      </c>
      <c r="I17" s="138">
        <v>8622</v>
      </c>
      <c r="J17" s="138">
        <v>8421</v>
      </c>
      <c r="K17" s="62">
        <f t="shared" si="5"/>
        <v>0.63423899047128507</v>
      </c>
      <c r="L17" s="62">
        <f t="shared" si="6"/>
        <v>0.1850373422611383</v>
      </c>
      <c r="M17" s="64">
        <f t="shared" si="7"/>
        <v>0.1807236672675766</v>
      </c>
    </row>
    <row r="18" spans="1:13" ht="15">
      <c r="A18" s="55">
        <v>9</v>
      </c>
      <c r="B18" s="137">
        <v>8424</v>
      </c>
      <c r="C18" s="138">
        <v>5478</v>
      </c>
      <c r="D18" s="138">
        <v>3333</v>
      </c>
      <c r="E18" s="62">
        <f t="shared" si="2"/>
        <v>0.48877284595300263</v>
      </c>
      <c r="F18" s="62">
        <f t="shared" si="3"/>
        <v>0.31784160139251522</v>
      </c>
      <c r="G18" s="63">
        <f t="shared" si="4"/>
        <v>0.19338555265448215</v>
      </c>
      <c r="H18" s="138">
        <v>28953</v>
      </c>
      <c r="I18" s="138">
        <v>8952</v>
      </c>
      <c r="J18" s="138">
        <v>8691</v>
      </c>
      <c r="K18" s="62">
        <f t="shared" si="5"/>
        <v>0.62136234869945917</v>
      </c>
      <c r="L18" s="62">
        <f t="shared" si="6"/>
        <v>0.19211949523564253</v>
      </c>
      <c r="M18" s="64">
        <f t="shared" si="7"/>
        <v>0.18651815606489827</v>
      </c>
    </row>
    <row r="19" spans="1:13" ht="15">
      <c r="A19" s="55">
        <v>10</v>
      </c>
      <c r="B19" s="137">
        <v>8049</v>
      </c>
      <c r="C19" s="138">
        <v>5802</v>
      </c>
      <c r="D19" s="138">
        <v>3378</v>
      </c>
      <c r="E19" s="62">
        <f t="shared" si="2"/>
        <v>0.46717743339717915</v>
      </c>
      <c r="F19" s="62">
        <f t="shared" si="3"/>
        <v>0.33675779209472401</v>
      </c>
      <c r="G19" s="63">
        <f t="shared" si="4"/>
        <v>0.19606477450809681</v>
      </c>
      <c r="H19" s="138">
        <v>28419</v>
      </c>
      <c r="I19" s="138">
        <v>9162</v>
      </c>
      <c r="J19" s="138">
        <v>9018</v>
      </c>
      <c r="K19" s="62">
        <f t="shared" si="5"/>
        <v>0.60986287259383254</v>
      </c>
      <c r="L19" s="62">
        <f t="shared" si="6"/>
        <v>0.19661366123736562</v>
      </c>
      <c r="M19" s="64">
        <f t="shared" si="7"/>
        <v>0.19352346616880189</v>
      </c>
    </row>
    <row r="20" spans="1:13" ht="15">
      <c r="A20" s="55">
        <v>11</v>
      </c>
      <c r="B20" s="137">
        <v>7413</v>
      </c>
      <c r="C20" s="138">
        <v>6099</v>
      </c>
      <c r="D20" s="138">
        <v>3720</v>
      </c>
      <c r="E20" s="62">
        <f t="shared" si="2"/>
        <v>0.43018802228412256</v>
      </c>
      <c r="F20" s="62">
        <f t="shared" si="3"/>
        <v>0.35393454038997213</v>
      </c>
      <c r="G20" s="63">
        <f t="shared" si="4"/>
        <v>0.21587743732590528</v>
      </c>
      <c r="H20" s="138">
        <v>28038</v>
      </c>
      <c r="I20" s="138">
        <v>9384</v>
      </c>
      <c r="J20" s="138">
        <v>9171</v>
      </c>
      <c r="K20" s="62">
        <f t="shared" si="5"/>
        <v>0.60176421350846698</v>
      </c>
      <c r="L20" s="62">
        <f t="shared" si="6"/>
        <v>0.20140364432425473</v>
      </c>
      <c r="M20" s="64">
        <f t="shared" si="7"/>
        <v>0.19683214216727835</v>
      </c>
    </row>
    <row r="21" spans="1:13" ht="15">
      <c r="A21" s="55">
        <v>12</v>
      </c>
      <c r="B21" s="137">
        <v>7854</v>
      </c>
      <c r="C21" s="138">
        <v>5856</v>
      </c>
      <c r="D21" s="138">
        <v>3522</v>
      </c>
      <c r="E21" s="62">
        <f t="shared" si="2"/>
        <v>0.45577994428969359</v>
      </c>
      <c r="F21" s="62">
        <f t="shared" si="3"/>
        <v>0.33983286908077992</v>
      </c>
      <c r="G21" s="63">
        <f t="shared" si="4"/>
        <v>0.20438718662952646</v>
      </c>
      <c r="H21" s="138">
        <v>27750</v>
      </c>
      <c r="I21" s="138">
        <v>9438</v>
      </c>
      <c r="J21" s="138">
        <v>9405</v>
      </c>
      <c r="K21" s="62">
        <f t="shared" si="5"/>
        <v>0.59558302749340031</v>
      </c>
      <c r="L21" s="62">
        <f t="shared" si="6"/>
        <v>0.2025626167020797</v>
      </c>
      <c r="M21" s="64">
        <f t="shared" si="7"/>
        <v>0.20185435580451999</v>
      </c>
    </row>
    <row r="22" spans="1:13" ht="15">
      <c r="A22" s="55">
        <v>13</v>
      </c>
      <c r="B22" s="137">
        <v>9390</v>
      </c>
      <c r="C22" s="138">
        <v>4530</v>
      </c>
      <c r="D22" s="138">
        <v>3303</v>
      </c>
      <c r="E22" s="62">
        <f t="shared" si="2"/>
        <v>0.54520118446263721</v>
      </c>
      <c r="F22" s="62">
        <f t="shared" si="3"/>
        <v>0.26302037972478665</v>
      </c>
      <c r="G22" s="63">
        <f t="shared" si="4"/>
        <v>0.1917784358125762</v>
      </c>
      <c r="H22" s="138">
        <v>27765</v>
      </c>
      <c r="I22" s="138">
        <v>9396</v>
      </c>
      <c r="J22" s="138">
        <v>9441</v>
      </c>
      <c r="K22" s="62">
        <f t="shared" si="5"/>
        <v>0.59578988026264967</v>
      </c>
      <c r="L22" s="62">
        <f t="shared" si="6"/>
        <v>0.20162224797219003</v>
      </c>
      <c r="M22" s="64">
        <f t="shared" si="7"/>
        <v>0.2025878717651603</v>
      </c>
    </row>
    <row r="23" spans="1:13" ht="15">
      <c r="A23" s="55">
        <v>14</v>
      </c>
      <c r="B23" s="137">
        <v>9396</v>
      </c>
      <c r="C23" s="138">
        <v>4419</v>
      </c>
      <c r="D23" s="138">
        <v>3417</v>
      </c>
      <c r="E23" s="62">
        <f t="shared" si="2"/>
        <v>0.54526462395543174</v>
      </c>
      <c r="F23" s="62">
        <f t="shared" si="3"/>
        <v>0.25644150417827299</v>
      </c>
      <c r="G23" s="63">
        <f t="shared" si="4"/>
        <v>0.19829387186629527</v>
      </c>
      <c r="H23" s="138">
        <v>27408</v>
      </c>
      <c r="I23" s="138">
        <v>9507</v>
      </c>
      <c r="J23" s="138">
        <v>9675</v>
      </c>
      <c r="K23" s="62">
        <f t="shared" si="5"/>
        <v>0.58828074694140375</v>
      </c>
      <c r="L23" s="62">
        <f t="shared" si="6"/>
        <v>0.20405666452028332</v>
      </c>
      <c r="M23" s="64">
        <f t="shared" si="7"/>
        <v>0.20766258853831293</v>
      </c>
    </row>
    <row r="24" spans="1:13" ht="15">
      <c r="A24" s="55">
        <v>15</v>
      </c>
      <c r="B24" s="137">
        <v>9039</v>
      </c>
      <c r="C24" s="138">
        <v>4545</v>
      </c>
      <c r="D24" s="138">
        <v>3654</v>
      </c>
      <c r="E24" s="62">
        <f t="shared" si="2"/>
        <v>0.52436477549599725</v>
      </c>
      <c r="F24" s="62">
        <f t="shared" si="3"/>
        <v>0.26366167768882703</v>
      </c>
      <c r="G24" s="63">
        <f t="shared" si="4"/>
        <v>0.21197354681517577</v>
      </c>
      <c r="H24" s="138">
        <v>27156</v>
      </c>
      <c r="I24" s="138">
        <v>9546</v>
      </c>
      <c r="J24" s="138">
        <v>9891</v>
      </c>
      <c r="K24" s="62">
        <f t="shared" si="5"/>
        <v>0.58283433133732532</v>
      </c>
      <c r="L24" s="62">
        <f t="shared" si="6"/>
        <v>0.2048805614577297</v>
      </c>
      <c r="M24" s="64">
        <f t="shared" si="7"/>
        <v>0.21228510720494495</v>
      </c>
    </row>
    <row r="25" spans="1:13" ht="15">
      <c r="A25" s="55">
        <v>16</v>
      </c>
      <c r="B25" s="137">
        <v>9012</v>
      </c>
      <c r="C25" s="138">
        <v>4551</v>
      </c>
      <c r="D25" s="138">
        <v>3678</v>
      </c>
      <c r="E25" s="62">
        <f t="shared" si="2"/>
        <v>0.52270749956499041</v>
      </c>
      <c r="F25" s="62">
        <f t="shared" si="3"/>
        <v>0.2639638072037585</v>
      </c>
      <c r="G25" s="63">
        <f t="shared" si="4"/>
        <v>0.21332869323125109</v>
      </c>
      <c r="H25" s="138">
        <v>26937</v>
      </c>
      <c r="I25" s="138">
        <v>9615</v>
      </c>
      <c r="J25" s="138">
        <v>10047</v>
      </c>
      <c r="K25" s="62">
        <f t="shared" si="5"/>
        <v>0.57805961501319769</v>
      </c>
      <c r="L25" s="62">
        <f t="shared" si="6"/>
        <v>0.20633489989055559</v>
      </c>
      <c r="M25" s="64">
        <f t="shared" si="7"/>
        <v>0.21560548509624669</v>
      </c>
    </row>
    <row r="26" spans="1:13" ht="15">
      <c r="A26" s="55">
        <v>17</v>
      </c>
      <c r="B26" s="137">
        <v>8823</v>
      </c>
      <c r="C26" s="138">
        <v>4731</v>
      </c>
      <c r="D26" s="138">
        <v>3681</v>
      </c>
      <c r="E26" s="62">
        <f t="shared" si="2"/>
        <v>0.51192341166231503</v>
      </c>
      <c r="F26" s="62">
        <f t="shared" si="3"/>
        <v>0.27449956483899041</v>
      </c>
      <c r="G26" s="63">
        <f t="shared" si="4"/>
        <v>0.21357702349869451</v>
      </c>
      <c r="H26" s="138">
        <v>26688</v>
      </c>
      <c r="I26" s="138">
        <v>9732</v>
      </c>
      <c r="J26" s="138">
        <v>10185</v>
      </c>
      <c r="K26" s="62">
        <f t="shared" si="5"/>
        <v>0.57264242034116508</v>
      </c>
      <c r="L26" s="62">
        <f t="shared" si="6"/>
        <v>0.20881879626649502</v>
      </c>
      <c r="M26" s="64">
        <f t="shared" si="7"/>
        <v>0.21853878339233987</v>
      </c>
    </row>
    <row r="27" spans="1:13" ht="15.75" thickBot="1">
      <c r="A27" s="56">
        <v>18</v>
      </c>
      <c r="B27" s="139">
        <v>8634</v>
      </c>
      <c r="C27" s="140">
        <v>4854</v>
      </c>
      <c r="D27" s="140">
        <v>3741</v>
      </c>
      <c r="E27" s="65">
        <f t="shared" si="2"/>
        <v>0.50113181264147655</v>
      </c>
      <c r="F27" s="65">
        <f t="shared" si="3"/>
        <v>0.28173428521678567</v>
      </c>
      <c r="G27" s="66">
        <f t="shared" si="4"/>
        <v>0.21713390214173778</v>
      </c>
      <c r="H27" s="140">
        <v>26391</v>
      </c>
      <c r="I27" s="140">
        <v>9843</v>
      </c>
      <c r="J27" s="140">
        <v>10356</v>
      </c>
      <c r="K27" s="65">
        <f t="shared" si="5"/>
        <v>0.56645202833226016</v>
      </c>
      <c r="L27" s="65">
        <f t="shared" si="6"/>
        <v>0.21126851255634257</v>
      </c>
      <c r="M27" s="67">
        <f t="shared" si="7"/>
        <v>0.22227945911139729</v>
      </c>
    </row>
    <row r="31" spans="1:13" ht="15" thickBot="1">
      <c r="A31" s="195" t="s">
        <v>468</v>
      </c>
      <c r="F31" s="406"/>
    </row>
    <row r="32" spans="1:13" ht="35.25" customHeight="1">
      <c r="A32" s="53"/>
      <c r="B32" s="452" t="s">
        <v>70</v>
      </c>
      <c r="C32" s="453"/>
      <c r="D32" s="454"/>
    </row>
    <row r="33" spans="1:4" ht="60">
      <c r="A33" s="58" t="s">
        <v>189</v>
      </c>
      <c r="B33" s="68" t="s">
        <v>582</v>
      </c>
      <c r="C33" s="68" t="s">
        <v>583</v>
      </c>
      <c r="D33" s="70" t="s">
        <v>584</v>
      </c>
    </row>
    <row r="34" spans="1:4" ht="15">
      <c r="A34" s="54">
        <v>1</v>
      </c>
      <c r="B34" s="235">
        <v>0.94288699286087407</v>
      </c>
      <c r="C34" s="235">
        <v>0</v>
      </c>
      <c r="D34" s="236">
        <v>5.7113007139125892E-2</v>
      </c>
    </row>
    <row r="35" spans="1:4" ht="15">
      <c r="A35" s="55">
        <v>2</v>
      </c>
      <c r="B35" s="235">
        <v>0.7716823406478579</v>
      </c>
      <c r="C35" s="235">
        <v>0.10518982932776036</v>
      </c>
      <c r="D35" s="237">
        <v>0.12312783002438175</v>
      </c>
    </row>
    <row r="36" spans="1:4" ht="15">
      <c r="A36" s="55">
        <v>3</v>
      </c>
      <c r="B36" s="235">
        <v>0.68192896935933145</v>
      </c>
      <c r="C36" s="235">
        <v>0.1737465181058496</v>
      </c>
      <c r="D36" s="237">
        <v>0.14432451253481896</v>
      </c>
    </row>
    <row r="37" spans="1:4" ht="15">
      <c r="A37" s="55">
        <v>4</v>
      </c>
      <c r="B37" s="235">
        <v>0.63758272378962033</v>
      </c>
      <c r="C37" s="235">
        <v>0.20358760013932428</v>
      </c>
      <c r="D37" s="237">
        <v>0.15882967607105539</v>
      </c>
    </row>
    <row r="38" spans="1:4" ht="15">
      <c r="A38" s="55">
        <v>5</v>
      </c>
      <c r="B38" s="235">
        <v>0.59463694932961864</v>
      </c>
      <c r="C38" s="235">
        <v>0.2380289047536131</v>
      </c>
      <c r="D38" s="237">
        <v>0.16733414591676823</v>
      </c>
    </row>
    <row r="39" spans="1:4" ht="15">
      <c r="A39" s="55">
        <v>6</v>
      </c>
      <c r="B39" s="235">
        <v>0.56187989556135776</v>
      </c>
      <c r="C39" s="235">
        <v>0.26579634464751956</v>
      </c>
      <c r="D39" s="237">
        <v>0.17232375979112272</v>
      </c>
    </row>
    <row r="40" spans="1:4" ht="15">
      <c r="A40" s="55">
        <v>7</v>
      </c>
      <c r="B40" s="235">
        <v>0.53299669162458641</v>
      </c>
      <c r="C40" s="235">
        <v>0.29026641128330138</v>
      </c>
      <c r="D40" s="237">
        <v>0.17673689709211213</v>
      </c>
    </row>
    <row r="41" spans="1:4" ht="15">
      <c r="A41" s="55">
        <v>8</v>
      </c>
      <c r="B41" s="235">
        <v>0.49973881246735158</v>
      </c>
      <c r="C41" s="235">
        <v>0.30541528817691105</v>
      </c>
      <c r="D41" s="237">
        <v>0.19484589935573743</v>
      </c>
    </row>
    <row r="42" spans="1:4" ht="15">
      <c r="A42" s="55">
        <v>9</v>
      </c>
      <c r="B42" s="235">
        <v>0.48877284595300263</v>
      </c>
      <c r="C42" s="235">
        <v>0.31784160139251522</v>
      </c>
      <c r="D42" s="237">
        <v>0.19338555265448215</v>
      </c>
    </row>
    <row r="43" spans="1:4" ht="15">
      <c r="A43" s="55">
        <v>10</v>
      </c>
      <c r="B43" s="235">
        <v>0.46717743339717915</v>
      </c>
      <c r="C43" s="235">
        <v>0.33675779209472401</v>
      </c>
      <c r="D43" s="237">
        <v>0.19606477450809681</v>
      </c>
    </row>
    <row r="44" spans="1:4" ht="15">
      <c r="A44" s="55">
        <v>11</v>
      </c>
      <c r="B44" s="235">
        <v>0.43018802228412256</v>
      </c>
      <c r="C44" s="235">
        <v>0.35393454038997213</v>
      </c>
      <c r="D44" s="237">
        <v>0.21587743732590528</v>
      </c>
    </row>
    <row r="45" spans="1:4" ht="15">
      <c r="A45" s="55">
        <v>12</v>
      </c>
      <c r="B45" s="235">
        <v>0.45577994428969359</v>
      </c>
      <c r="C45" s="235">
        <v>0.33983286908077992</v>
      </c>
      <c r="D45" s="237">
        <v>0.20438718662952646</v>
      </c>
    </row>
    <row r="46" spans="1:4" ht="15">
      <c r="A46" s="55">
        <v>13</v>
      </c>
      <c r="B46" s="235">
        <v>0.54520118446263721</v>
      </c>
      <c r="C46" s="235">
        <v>0.26302037972478665</v>
      </c>
      <c r="D46" s="237">
        <v>0.1917784358125762</v>
      </c>
    </row>
    <row r="47" spans="1:4" ht="15">
      <c r="A47" s="55">
        <v>14</v>
      </c>
      <c r="B47" s="235">
        <v>0.54526462395543174</v>
      </c>
      <c r="C47" s="235">
        <v>0.25644150417827299</v>
      </c>
      <c r="D47" s="237">
        <v>0.19829387186629527</v>
      </c>
    </row>
    <row r="48" spans="1:4" ht="15">
      <c r="A48" s="55">
        <v>15</v>
      </c>
      <c r="B48" s="235">
        <v>0.52436477549599725</v>
      </c>
      <c r="C48" s="235">
        <v>0.26366167768882703</v>
      </c>
      <c r="D48" s="237">
        <v>0.21197354681517577</v>
      </c>
    </row>
    <row r="49" spans="1:4" ht="15">
      <c r="A49" s="55">
        <v>16</v>
      </c>
      <c r="B49" s="235">
        <v>0.52270749956499041</v>
      </c>
      <c r="C49" s="235">
        <v>0.2639638072037585</v>
      </c>
      <c r="D49" s="237">
        <v>0.21332869323125109</v>
      </c>
    </row>
    <row r="50" spans="1:4" ht="15">
      <c r="A50" s="55">
        <v>17</v>
      </c>
      <c r="B50" s="235">
        <v>0.51192341166231503</v>
      </c>
      <c r="C50" s="235">
        <v>0.27449956483899041</v>
      </c>
      <c r="D50" s="237">
        <v>0.21357702349869451</v>
      </c>
    </row>
    <row r="51" spans="1:4" ht="15.75" thickBot="1">
      <c r="A51" s="56">
        <v>18</v>
      </c>
      <c r="B51" s="238">
        <v>0.50113181264147655</v>
      </c>
      <c r="C51" s="238">
        <v>0.28173428521678567</v>
      </c>
      <c r="D51" s="239">
        <v>0.21713390214173778</v>
      </c>
    </row>
    <row r="52" spans="1:4">
      <c r="A52" s="283"/>
      <c r="B52" s="283"/>
      <c r="C52" s="283"/>
      <c r="D52" s="283"/>
    </row>
    <row r="53" spans="1:4">
      <c r="A53" s="283"/>
      <c r="B53" s="283"/>
      <c r="C53" s="283"/>
      <c r="D53" s="283"/>
    </row>
    <row r="54" spans="1:4">
      <c r="A54" s="283"/>
      <c r="B54" s="283"/>
      <c r="C54" s="283"/>
      <c r="D54" s="283"/>
    </row>
    <row r="55" spans="1:4">
      <c r="A55" s="283"/>
      <c r="B55" s="283"/>
      <c r="C55" s="283"/>
      <c r="D55" s="283"/>
    </row>
    <row r="56" spans="1:4" ht="15" thickBot="1">
      <c r="A56" s="195" t="s">
        <v>470</v>
      </c>
      <c r="B56" s="283"/>
      <c r="C56" s="283"/>
      <c r="D56" s="283"/>
    </row>
    <row r="57" spans="1:4" ht="36" customHeight="1">
      <c r="A57" s="284"/>
      <c r="B57" s="452" t="s">
        <v>71</v>
      </c>
      <c r="C57" s="453"/>
      <c r="D57" s="454"/>
    </row>
    <row r="58" spans="1:4" ht="60">
      <c r="A58" s="58" t="s">
        <v>189</v>
      </c>
      <c r="B58" s="68" t="s">
        <v>582</v>
      </c>
      <c r="C58" s="68" t="s">
        <v>583</v>
      </c>
      <c r="D58" s="70" t="s">
        <v>584</v>
      </c>
    </row>
    <row r="59" spans="1:4" ht="15">
      <c r="A59" s="54">
        <v>1</v>
      </c>
      <c r="B59" s="235">
        <v>0.95583027493400297</v>
      </c>
      <c r="C59" s="235">
        <v>0</v>
      </c>
      <c r="D59" s="236">
        <v>4.4169725065997041E-2</v>
      </c>
    </row>
    <row r="60" spans="1:4" ht="15">
      <c r="A60" s="55">
        <v>2</v>
      </c>
      <c r="B60" s="235">
        <v>0.83692783106933621</v>
      </c>
      <c r="C60" s="235">
        <v>5.9228738814137642E-2</v>
      </c>
      <c r="D60" s="237">
        <v>0.10384343011652611</v>
      </c>
    </row>
    <row r="61" spans="1:4" ht="15">
      <c r="A61" s="55">
        <v>3</v>
      </c>
      <c r="B61" s="235">
        <v>0.77390072748342242</v>
      </c>
      <c r="C61" s="235">
        <v>0.10094637223974763</v>
      </c>
      <c r="D61" s="237">
        <v>0.12515290027682999</v>
      </c>
    </row>
    <row r="62" spans="1:4" ht="15">
      <c r="A62" s="55">
        <v>4</v>
      </c>
      <c r="B62" s="235">
        <v>0.73220033474958157</v>
      </c>
      <c r="C62" s="235">
        <v>0.12829921462598171</v>
      </c>
      <c r="D62" s="237">
        <v>0.13950045062443672</v>
      </c>
    </row>
    <row r="63" spans="1:4" ht="15">
      <c r="A63" s="55">
        <v>5</v>
      </c>
      <c r="B63" s="235">
        <v>0.6980233082222651</v>
      </c>
      <c r="C63" s="235">
        <v>0.14931427467645356</v>
      </c>
      <c r="D63" s="237">
        <v>0.15266241710128131</v>
      </c>
    </row>
    <row r="64" spans="1:4" ht="15">
      <c r="A64" s="55">
        <v>6</v>
      </c>
      <c r="B64" s="235">
        <v>0.67327625056331686</v>
      </c>
      <c r="C64" s="235">
        <v>0.16352282237816262</v>
      </c>
      <c r="D64" s="237">
        <v>0.16320092705852057</v>
      </c>
    </row>
    <row r="65" spans="1:4" ht="15">
      <c r="A65" s="55">
        <v>7</v>
      </c>
      <c r="B65" s="235">
        <v>0.65140981073773663</v>
      </c>
      <c r="C65" s="235">
        <v>0.17715977855027681</v>
      </c>
      <c r="D65" s="237">
        <v>0.17143041071198661</v>
      </c>
    </row>
    <row r="66" spans="1:4" ht="15">
      <c r="A66" s="55">
        <v>8</v>
      </c>
      <c r="B66" s="235">
        <v>0.63423899047128507</v>
      </c>
      <c r="C66" s="235">
        <v>0.1850373422611383</v>
      </c>
      <c r="D66" s="237">
        <v>0.1807236672675766</v>
      </c>
    </row>
    <row r="67" spans="1:4" ht="15">
      <c r="A67" s="55">
        <v>9</v>
      </c>
      <c r="B67" s="235">
        <v>0.62136234869945917</v>
      </c>
      <c r="C67" s="235">
        <v>0.19211949523564253</v>
      </c>
      <c r="D67" s="237">
        <v>0.18651815606489827</v>
      </c>
    </row>
    <row r="68" spans="1:4" ht="15">
      <c r="A68" s="55">
        <v>10</v>
      </c>
      <c r="B68" s="235">
        <v>0.60986287259383254</v>
      </c>
      <c r="C68" s="235">
        <v>0.19661366123736562</v>
      </c>
      <c r="D68" s="237">
        <v>0.19352346616880189</v>
      </c>
    </row>
    <row r="69" spans="1:4" ht="15">
      <c r="A69" s="55">
        <v>11</v>
      </c>
      <c r="B69" s="235">
        <v>0.60176421350846698</v>
      </c>
      <c r="C69" s="235">
        <v>0.20140364432425473</v>
      </c>
      <c r="D69" s="237">
        <v>0.19683214216727835</v>
      </c>
    </row>
    <row r="70" spans="1:4" ht="15">
      <c r="A70" s="55">
        <v>12</v>
      </c>
      <c r="B70" s="235">
        <v>0.59558302749340031</v>
      </c>
      <c r="C70" s="235">
        <v>0.2025626167020797</v>
      </c>
      <c r="D70" s="237">
        <v>0.20185435580451999</v>
      </c>
    </row>
    <row r="71" spans="1:4" ht="15">
      <c r="A71" s="55">
        <v>13</v>
      </c>
      <c r="B71" s="235">
        <v>0.59578988026264967</v>
      </c>
      <c r="C71" s="235">
        <v>0.20162224797219003</v>
      </c>
      <c r="D71" s="237">
        <v>0.2025878717651603</v>
      </c>
    </row>
    <row r="72" spans="1:4" ht="15">
      <c r="A72" s="55">
        <v>14</v>
      </c>
      <c r="B72" s="235">
        <v>0.58828074694140375</v>
      </c>
      <c r="C72" s="235">
        <v>0.20405666452028332</v>
      </c>
      <c r="D72" s="237">
        <v>0.20766258853831293</v>
      </c>
    </row>
    <row r="73" spans="1:4" ht="15">
      <c r="A73" s="55">
        <v>15</v>
      </c>
      <c r="B73" s="235">
        <v>0.58283433133732532</v>
      </c>
      <c r="C73" s="235">
        <v>0.2048805614577297</v>
      </c>
      <c r="D73" s="237">
        <v>0.21228510720494495</v>
      </c>
    </row>
    <row r="74" spans="1:4" ht="15">
      <c r="A74" s="55">
        <v>16</v>
      </c>
      <c r="B74" s="235">
        <v>0.57805961501319769</v>
      </c>
      <c r="C74" s="235">
        <v>0.20633489989055559</v>
      </c>
      <c r="D74" s="237">
        <v>0.21560548509624669</v>
      </c>
    </row>
    <row r="75" spans="1:4" ht="15">
      <c r="A75" s="55">
        <v>17</v>
      </c>
      <c r="B75" s="235">
        <v>0.57264242034116508</v>
      </c>
      <c r="C75" s="235">
        <v>0.20881879626649502</v>
      </c>
      <c r="D75" s="237">
        <v>0.21853878339233987</v>
      </c>
    </row>
    <row r="76" spans="1:4" ht="15.75" thickBot="1">
      <c r="A76" s="56">
        <v>18</v>
      </c>
      <c r="B76" s="238">
        <v>0.56645202833226016</v>
      </c>
      <c r="C76" s="238">
        <v>0.21126851255634257</v>
      </c>
      <c r="D76" s="239">
        <v>0.22227945911139729</v>
      </c>
    </row>
  </sheetData>
  <mergeCells count="4">
    <mergeCell ref="B8:G8"/>
    <mergeCell ref="H8:M8"/>
    <mergeCell ref="B32:D32"/>
    <mergeCell ref="B57:D57"/>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22D01-4AAB-4F01-B3BB-437C4EAF41A3}">
  <dimension ref="A1:S174"/>
  <sheetViews>
    <sheetView topLeftCell="A76" workbookViewId="0">
      <selection activeCell="O102" sqref="O102"/>
    </sheetView>
  </sheetViews>
  <sheetFormatPr defaultRowHeight="14.25"/>
  <cols>
    <col min="1" max="1" width="29.375" style="7" customWidth="1"/>
    <col min="2" max="19" width="9.25" style="106" bestFit="1" customWidth="1"/>
    <col min="20" max="16384" width="9" style="7"/>
  </cols>
  <sheetData>
    <row r="1" spans="1:19" ht="18.75">
      <c r="A1" s="2" t="s">
        <v>185</v>
      </c>
    </row>
    <row r="2" spans="1:19" ht="15">
      <c r="A2" s="34" t="s">
        <v>471</v>
      </c>
    </row>
    <row r="3" spans="1:19" ht="15">
      <c r="A3" s="3" t="s">
        <v>2</v>
      </c>
      <c r="B3" s="121"/>
    </row>
    <row r="4" spans="1:19" ht="15">
      <c r="A4" s="3" t="s">
        <v>384</v>
      </c>
      <c r="B4" s="121"/>
    </row>
    <row r="5" spans="1:19" ht="15">
      <c r="A5" s="3" t="s">
        <v>192</v>
      </c>
    </row>
    <row r="7" spans="1:19" ht="15" thickBot="1"/>
    <row r="8" spans="1:19" ht="15">
      <c r="A8" s="72"/>
      <c r="B8" s="455" t="s">
        <v>440</v>
      </c>
      <c r="C8" s="456"/>
      <c r="D8" s="456"/>
      <c r="E8" s="456"/>
      <c r="F8" s="456"/>
      <c r="G8" s="456"/>
      <c r="H8" s="456"/>
      <c r="I8" s="456"/>
      <c r="J8" s="456"/>
      <c r="K8" s="456"/>
      <c r="L8" s="456"/>
      <c r="M8" s="456"/>
      <c r="N8" s="456"/>
      <c r="O8" s="456"/>
      <c r="P8" s="456"/>
      <c r="Q8" s="456"/>
      <c r="R8" s="456"/>
      <c r="S8" s="457"/>
    </row>
    <row r="9" spans="1:19" ht="15">
      <c r="A9" s="74" t="s">
        <v>193</v>
      </c>
      <c r="B9" s="295">
        <v>1</v>
      </c>
      <c r="C9" s="295">
        <v>2</v>
      </c>
      <c r="D9" s="295">
        <v>3</v>
      </c>
      <c r="E9" s="295">
        <v>4</v>
      </c>
      <c r="F9" s="295">
        <v>5</v>
      </c>
      <c r="G9" s="295">
        <v>6</v>
      </c>
      <c r="H9" s="295">
        <v>7</v>
      </c>
      <c r="I9" s="295">
        <v>8</v>
      </c>
      <c r="J9" s="295">
        <v>9</v>
      </c>
      <c r="K9" s="295">
        <v>10</v>
      </c>
      <c r="L9" s="295">
        <v>11</v>
      </c>
      <c r="M9" s="295">
        <v>12</v>
      </c>
      <c r="N9" s="295">
        <v>13</v>
      </c>
      <c r="O9" s="295">
        <v>14</v>
      </c>
      <c r="P9" s="295">
        <v>15</v>
      </c>
      <c r="Q9" s="295">
        <v>16</v>
      </c>
      <c r="R9" s="295">
        <v>17</v>
      </c>
      <c r="S9" s="296">
        <v>18</v>
      </c>
    </row>
    <row r="10" spans="1:19" ht="15">
      <c r="A10" s="73" t="s">
        <v>194</v>
      </c>
      <c r="B10" s="271">
        <v>44493</v>
      </c>
      <c r="C10" s="268">
        <v>40920</v>
      </c>
      <c r="D10" s="268">
        <v>37101</v>
      </c>
      <c r="E10" s="268">
        <v>34119</v>
      </c>
      <c r="F10" s="268">
        <v>31785</v>
      </c>
      <c r="G10" s="268">
        <v>29832</v>
      </c>
      <c r="H10" s="268">
        <v>28143</v>
      </c>
      <c r="I10" s="268">
        <v>26730</v>
      </c>
      <c r="J10" s="268">
        <v>25533</v>
      </c>
      <c r="K10" s="268">
        <v>24435</v>
      </c>
      <c r="L10" s="268">
        <v>23445</v>
      </c>
      <c r="M10" s="268">
        <v>22524</v>
      </c>
      <c r="N10" s="268">
        <v>21741</v>
      </c>
      <c r="O10" s="268">
        <v>21015</v>
      </c>
      <c r="P10" s="268">
        <v>20307</v>
      </c>
      <c r="Q10" s="268">
        <v>19659</v>
      </c>
      <c r="R10" s="268">
        <v>19059</v>
      </c>
      <c r="S10" s="276">
        <v>18489</v>
      </c>
    </row>
    <row r="11" spans="1:19" ht="15">
      <c r="A11" s="74" t="s">
        <v>195</v>
      </c>
      <c r="B11" s="141">
        <f>B10/$B$10</f>
        <v>1</v>
      </c>
      <c r="C11" s="141">
        <f t="shared" ref="C11:S11" si="0">C10/$B$10</f>
        <v>0.91969523295799338</v>
      </c>
      <c r="D11" s="141">
        <f t="shared" si="0"/>
        <v>0.83386150630436251</v>
      </c>
      <c r="E11" s="141">
        <f t="shared" si="0"/>
        <v>0.76683972759759966</v>
      </c>
      <c r="F11" s="141">
        <f t="shared" si="0"/>
        <v>0.71438203762389585</v>
      </c>
      <c r="G11" s="141">
        <f t="shared" si="0"/>
        <v>0.67048749241453709</v>
      </c>
      <c r="H11" s="141">
        <f t="shared" si="0"/>
        <v>0.63252646483716535</v>
      </c>
      <c r="I11" s="141">
        <f t="shared" si="0"/>
        <v>0.60076866023868924</v>
      </c>
      <c r="J11" s="141">
        <f t="shared" si="0"/>
        <v>0.57386555188456612</v>
      </c>
      <c r="K11" s="141">
        <f t="shared" si="0"/>
        <v>0.54918751264243815</v>
      </c>
      <c r="L11" s="141">
        <f t="shared" si="0"/>
        <v>0.52693682152248666</v>
      </c>
      <c r="M11" s="141">
        <f t="shared" si="0"/>
        <v>0.50623693614725906</v>
      </c>
      <c r="N11" s="141">
        <f t="shared" si="0"/>
        <v>0.48863866226147934</v>
      </c>
      <c r="O11" s="141">
        <f t="shared" si="0"/>
        <v>0.47232148877351493</v>
      </c>
      <c r="P11" s="141">
        <f t="shared" si="0"/>
        <v>0.45640887330591329</v>
      </c>
      <c r="Q11" s="141">
        <f t="shared" si="0"/>
        <v>0.44184478457285414</v>
      </c>
      <c r="R11" s="141">
        <f t="shared" si="0"/>
        <v>0.42835951722742904</v>
      </c>
      <c r="S11" s="142">
        <f t="shared" si="0"/>
        <v>0.41554851324927516</v>
      </c>
    </row>
    <row r="12" spans="1:19" ht="15">
      <c r="A12" s="73" t="s">
        <v>196</v>
      </c>
      <c r="B12" s="268">
        <v>16971</v>
      </c>
      <c r="C12" s="268">
        <v>15072</v>
      </c>
      <c r="D12" s="268">
        <v>12807</v>
      </c>
      <c r="E12" s="268">
        <v>11181</v>
      </c>
      <c r="F12" s="268">
        <v>9984</v>
      </c>
      <c r="G12" s="268">
        <v>8919</v>
      </c>
      <c r="H12" s="268">
        <v>7857</v>
      </c>
      <c r="I12" s="268">
        <v>6936</v>
      </c>
      <c r="J12" s="268">
        <v>6342</v>
      </c>
      <c r="K12" s="268">
        <v>5637</v>
      </c>
      <c r="L12" s="268">
        <v>4848</v>
      </c>
      <c r="M12" s="268">
        <v>4380</v>
      </c>
      <c r="N12" s="268">
        <v>4209</v>
      </c>
      <c r="O12" s="268">
        <v>4056</v>
      </c>
      <c r="P12" s="268">
        <v>3900</v>
      </c>
      <c r="Q12" s="268">
        <v>3768</v>
      </c>
      <c r="R12" s="268">
        <v>3630</v>
      </c>
      <c r="S12" s="276">
        <v>3495</v>
      </c>
    </row>
    <row r="13" spans="1:19" ht="15.75" thickBot="1">
      <c r="A13" s="75" t="s">
        <v>197</v>
      </c>
      <c r="B13" s="143">
        <f t="shared" ref="B13:S13" si="1">B12/$B$12</f>
        <v>1</v>
      </c>
      <c r="C13" s="143">
        <f t="shared" si="1"/>
        <v>0.88810323493017496</v>
      </c>
      <c r="D13" s="143">
        <f t="shared" si="1"/>
        <v>0.75464026869365386</v>
      </c>
      <c r="E13" s="143">
        <f t="shared" si="1"/>
        <v>0.65882976842849572</v>
      </c>
      <c r="F13" s="143">
        <f t="shared" si="1"/>
        <v>0.58829768428495666</v>
      </c>
      <c r="G13" s="143">
        <f t="shared" si="1"/>
        <v>0.52554357433268517</v>
      </c>
      <c r="H13" s="143">
        <f t="shared" si="1"/>
        <v>0.46296623652112429</v>
      </c>
      <c r="I13" s="143">
        <f t="shared" si="1"/>
        <v>0.40869718932296273</v>
      </c>
      <c r="J13" s="143">
        <f t="shared" si="1"/>
        <v>0.37369630546225913</v>
      </c>
      <c r="K13" s="143">
        <f t="shared" si="1"/>
        <v>0.33215485239526249</v>
      </c>
      <c r="L13" s="143">
        <f t="shared" si="1"/>
        <v>0.2856637793883684</v>
      </c>
      <c r="M13" s="143">
        <f t="shared" si="1"/>
        <v>0.25808732543751106</v>
      </c>
      <c r="N13" s="143">
        <f t="shared" si="1"/>
        <v>0.24801131341700547</v>
      </c>
      <c r="O13" s="143">
        <f t="shared" si="1"/>
        <v>0.23899593424076365</v>
      </c>
      <c r="P13" s="143">
        <f t="shared" si="1"/>
        <v>0.22980378292381121</v>
      </c>
      <c r="Q13" s="143">
        <f t="shared" si="1"/>
        <v>0.22202580873254374</v>
      </c>
      <c r="R13" s="143">
        <f t="shared" si="1"/>
        <v>0.21389429025985504</v>
      </c>
      <c r="S13" s="144">
        <f t="shared" si="1"/>
        <v>0.20593954392787697</v>
      </c>
    </row>
    <row r="15" spans="1:19" ht="15" thickBot="1"/>
    <row r="16" spans="1:19" ht="15">
      <c r="A16" s="72"/>
      <c r="B16" s="455" t="s">
        <v>440</v>
      </c>
      <c r="C16" s="456"/>
      <c r="D16" s="456"/>
      <c r="E16" s="456"/>
      <c r="F16" s="456"/>
      <c r="G16" s="456"/>
      <c r="H16" s="456"/>
      <c r="I16" s="456"/>
      <c r="J16" s="456"/>
      <c r="K16" s="456"/>
      <c r="L16" s="456"/>
      <c r="M16" s="456"/>
      <c r="N16" s="456"/>
      <c r="O16" s="456"/>
      <c r="P16" s="456"/>
      <c r="Q16" s="456"/>
      <c r="R16" s="456"/>
      <c r="S16" s="457"/>
    </row>
    <row r="17" spans="1:19" ht="15">
      <c r="A17" s="317" t="s">
        <v>193</v>
      </c>
      <c r="B17" s="183">
        <v>1</v>
      </c>
      <c r="C17" s="183">
        <v>2</v>
      </c>
      <c r="D17" s="183">
        <v>3</v>
      </c>
      <c r="E17" s="183">
        <v>4</v>
      </c>
      <c r="F17" s="183">
        <v>5</v>
      </c>
      <c r="G17" s="183">
        <v>6</v>
      </c>
      <c r="H17" s="183">
        <v>7</v>
      </c>
      <c r="I17" s="183">
        <v>8</v>
      </c>
      <c r="J17" s="183">
        <v>9</v>
      </c>
      <c r="K17" s="183">
        <v>10</v>
      </c>
      <c r="L17" s="183">
        <v>11</v>
      </c>
      <c r="M17" s="183">
        <v>12</v>
      </c>
      <c r="N17" s="183">
        <v>13</v>
      </c>
      <c r="O17" s="183">
        <v>14</v>
      </c>
      <c r="P17" s="183">
        <v>15</v>
      </c>
      <c r="Q17" s="183">
        <v>16</v>
      </c>
      <c r="R17" s="183">
        <v>17</v>
      </c>
      <c r="S17" s="186">
        <v>18</v>
      </c>
    </row>
    <row r="18" spans="1:19" ht="15">
      <c r="A18" s="266" t="s">
        <v>194</v>
      </c>
      <c r="B18" s="265"/>
      <c r="C18" s="178"/>
      <c r="D18" s="178"/>
      <c r="E18" s="178"/>
      <c r="F18" s="178"/>
      <c r="G18" s="178"/>
      <c r="H18" s="178"/>
      <c r="I18" s="178"/>
      <c r="J18" s="178"/>
      <c r="K18" s="178"/>
      <c r="L18" s="178"/>
      <c r="M18" s="178"/>
      <c r="N18" s="178"/>
      <c r="O18" s="178"/>
      <c r="P18" s="178"/>
      <c r="Q18" s="178"/>
      <c r="R18" s="178"/>
      <c r="S18" s="316"/>
    </row>
    <row r="19" spans="1:19" ht="15">
      <c r="A19" s="74" t="s">
        <v>177</v>
      </c>
      <c r="B19" s="14">
        <v>315</v>
      </c>
      <c r="C19" s="14">
        <v>288</v>
      </c>
      <c r="D19" s="14">
        <v>261</v>
      </c>
      <c r="E19" s="14">
        <v>243</v>
      </c>
      <c r="F19" s="14">
        <v>222</v>
      </c>
      <c r="G19" s="14">
        <v>207</v>
      </c>
      <c r="H19" s="14">
        <v>195</v>
      </c>
      <c r="I19" s="14">
        <v>180</v>
      </c>
      <c r="J19" s="14">
        <v>168</v>
      </c>
      <c r="K19" s="14">
        <v>153</v>
      </c>
      <c r="L19" s="14">
        <v>147</v>
      </c>
      <c r="M19" s="14">
        <v>138</v>
      </c>
      <c r="N19" s="14">
        <v>135</v>
      </c>
      <c r="O19" s="14">
        <v>132</v>
      </c>
      <c r="P19" s="14">
        <v>126</v>
      </c>
      <c r="Q19" s="14">
        <v>117</v>
      </c>
      <c r="R19" s="14">
        <v>111</v>
      </c>
      <c r="S19" s="279">
        <v>105</v>
      </c>
    </row>
    <row r="20" spans="1:19" ht="15">
      <c r="A20" s="74" t="s">
        <v>201</v>
      </c>
      <c r="B20" s="14">
        <v>78</v>
      </c>
      <c r="C20" s="14">
        <v>69</v>
      </c>
      <c r="D20" s="14">
        <v>66</v>
      </c>
      <c r="E20" s="14">
        <v>57</v>
      </c>
      <c r="F20" s="14">
        <v>54</v>
      </c>
      <c r="G20" s="14">
        <v>48</v>
      </c>
      <c r="H20" s="14">
        <v>42</v>
      </c>
      <c r="I20" s="14">
        <v>39</v>
      </c>
      <c r="J20" s="14">
        <v>39</v>
      </c>
      <c r="K20" s="14">
        <v>39</v>
      </c>
      <c r="L20" s="14">
        <v>39</v>
      </c>
      <c r="M20" s="14">
        <v>33</v>
      </c>
      <c r="N20" s="14">
        <v>33</v>
      </c>
      <c r="O20" s="14">
        <v>33</v>
      </c>
      <c r="P20" s="14">
        <v>30</v>
      </c>
      <c r="Q20" s="14">
        <v>30</v>
      </c>
      <c r="R20" s="14">
        <v>30</v>
      </c>
      <c r="S20" s="279">
        <v>30</v>
      </c>
    </row>
    <row r="21" spans="1:19" ht="15">
      <c r="A21" s="74" t="s">
        <v>181</v>
      </c>
      <c r="B21" s="14">
        <v>4245</v>
      </c>
      <c r="C21" s="14">
        <v>3930</v>
      </c>
      <c r="D21" s="14">
        <v>3585</v>
      </c>
      <c r="E21" s="14">
        <v>3282</v>
      </c>
      <c r="F21" s="14">
        <v>3066</v>
      </c>
      <c r="G21" s="14">
        <v>2895</v>
      </c>
      <c r="H21" s="14">
        <v>2712</v>
      </c>
      <c r="I21" s="14">
        <v>2571</v>
      </c>
      <c r="J21" s="14">
        <v>2442</v>
      </c>
      <c r="K21" s="14">
        <v>2331</v>
      </c>
      <c r="L21" s="14">
        <v>2238</v>
      </c>
      <c r="M21" s="14">
        <v>2160</v>
      </c>
      <c r="N21" s="14">
        <v>2088</v>
      </c>
      <c r="O21" s="14">
        <v>2016</v>
      </c>
      <c r="P21" s="14">
        <v>1950</v>
      </c>
      <c r="Q21" s="14">
        <v>1893</v>
      </c>
      <c r="R21" s="14">
        <v>1836</v>
      </c>
      <c r="S21" s="279">
        <v>1770</v>
      </c>
    </row>
    <row r="22" spans="1:19" ht="15">
      <c r="A22" s="83" t="s">
        <v>202</v>
      </c>
      <c r="B22" s="14">
        <v>396</v>
      </c>
      <c r="C22" s="14">
        <v>372</v>
      </c>
      <c r="D22" s="14">
        <v>348</v>
      </c>
      <c r="E22" s="14">
        <v>330</v>
      </c>
      <c r="F22" s="14">
        <v>318</v>
      </c>
      <c r="G22" s="14">
        <v>300</v>
      </c>
      <c r="H22" s="14">
        <v>288</v>
      </c>
      <c r="I22" s="14">
        <v>273</v>
      </c>
      <c r="J22" s="14">
        <v>261</v>
      </c>
      <c r="K22" s="14">
        <v>258</v>
      </c>
      <c r="L22" s="14">
        <v>249</v>
      </c>
      <c r="M22" s="14">
        <v>237</v>
      </c>
      <c r="N22" s="14">
        <v>228</v>
      </c>
      <c r="O22" s="14">
        <v>219</v>
      </c>
      <c r="P22" s="14">
        <v>213</v>
      </c>
      <c r="Q22" s="14">
        <v>207</v>
      </c>
      <c r="R22" s="14">
        <v>198</v>
      </c>
      <c r="S22" s="279">
        <v>195</v>
      </c>
    </row>
    <row r="23" spans="1:19" ht="15">
      <c r="A23" s="83" t="s">
        <v>203</v>
      </c>
      <c r="B23" s="14">
        <v>4500</v>
      </c>
      <c r="C23" s="14">
        <v>4047</v>
      </c>
      <c r="D23" s="14">
        <v>3588</v>
      </c>
      <c r="E23" s="14">
        <v>3258</v>
      </c>
      <c r="F23" s="14">
        <v>2943</v>
      </c>
      <c r="G23" s="14">
        <v>2736</v>
      </c>
      <c r="H23" s="14">
        <v>2526</v>
      </c>
      <c r="I23" s="14">
        <v>2373</v>
      </c>
      <c r="J23" s="14">
        <v>2238</v>
      </c>
      <c r="K23" s="14">
        <v>2103</v>
      </c>
      <c r="L23" s="14">
        <v>1995</v>
      </c>
      <c r="M23" s="14">
        <v>1893</v>
      </c>
      <c r="N23" s="14">
        <v>1809</v>
      </c>
      <c r="O23" s="14">
        <v>1731</v>
      </c>
      <c r="P23" s="14">
        <v>1653</v>
      </c>
      <c r="Q23" s="14">
        <v>1587</v>
      </c>
      <c r="R23" s="14">
        <v>1536</v>
      </c>
      <c r="S23" s="279">
        <v>1482</v>
      </c>
    </row>
    <row r="24" spans="1:19" ht="15">
      <c r="A24" s="83" t="s">
        <v>204</v>
      </c>
      <c r="B24" s="14">
        <v>2052</v>
      </c>
      <c r="C24" s="14">
        <v>1908</v>
      </c>
      <c r="D24" s="14">
        <v>1743</v>
      </c>
      <c r="E24" s="14">
        <v>1593</v>
      </c>
      <c r="F24" s="14">
        <v>1479</v>
      </c>
      <c r="G24" s="14">
        <v>1368</v>
      </c>
      <c r="H24" s="14">
        <v>1311</v>
      </c>
      <c r="I24" s="14">
        <v>1254</v>
      </c>
      <c r="J24" s="14">
        <v>1209</v>
      </c>
      <c r="K24" s="14">
        <v>1152</v>
      </c>
      <c r="L24" s="14">
        <v>1098</v>
      </c>
      <c r="M24" s="14">
        <v>1059</v>
      </c>
      <c r="N24" s="14">
        <v>1023</v>
      </c>
      <c r="O24" s="14">
        <v>981</v>
      </c>
      <c r="P24" s="14">
        <v>954</v>
      </c>
      <c r="Q24" s="14">
        <v>927</v>
      </c>
      <c r="R24" s="14">
        <v>912</v>
      </c>
      <c r="S24" s="279">
        <v>885</v>
      </c>
    </row>
    <row r="25" spans="1:19" ht="15">
      <c r="A25" s="83" t="s">
        <v>205</v>
      </c>
      <c r="B25" s="14">
        <v>5862</v>
      </c>
      <c r="C25" s="14">
        <v>5460</v>
      </c>
      <c r="D25" s="14">
        <v>5007</v>
      </c>
      <c r="E25" s="14">
        <v>4671</v>
      </c>
      <c r="F25" s="14">
        <v>4395</v>
      </c>
      <c r="G25" s="14">
        <v>4167</v>
      </c>
      <c r="H25" s="14">
        <v>3966</v>
      </c>
      <c r="I25" s="14">
        <v>3807</v>
      </c>
      <c r="J25" s="14">
        <v>3618</v>
      </c>
      <c r="K25" s="14">
        <v>3480</v>
      </c>
      <c r="L25" s="14">
        <v>3351</v>
      </c>
      <c r="M25" s="14">
        <v>3219</v>
      </c>
      <c r="N25" s="14">
        <v>3126</v>
      </c>
      <c r="O25" s="14">
        <v>3036</v>
      </c>
      <c r="P25" s="14">
        <v>2925</v>
      </c>
      <c r="Q25" s="14">
        <v>2832</v>
      </c>
      <c r="R25" s="14">
        <v>2745</v>
      </c>
      <c r="S25" s="279">
        <v>2655</v>
      </c>
    </row>
    <row r="26" spans="1:19" ht="15">
      <c r="A26" s="83" t="s">
        <v>175</v>
      </c>
      <c r="B26" s="14">
        <v>3870</v>
      </c>
      <c r="C26" s="14">
        <v>3453</v>
      </c>
      <c r="D26" s="14">
        <v>3060</v>
      </c>
      <c r="E26" s="14">
        <v>2775</v>
      </c>
      <c r="F26" s="14">
        <v>2568</v>
      </c>
      <c r="G26" s="14">
        <v>2394</v>
      </c>
      <c r="H26" s="14">
        <v>2220</v>
      </c>
      <c r="I26" s="14">
        <v>2067</v>
      </c>
      <c r="J26" s="14">
        <v>1950</v>
      </c>
      <c r="K26" s="14">
        <v>1836</v>
      </c>
      <c r="L26" s="14">
        <v>1740</v>
      </c>
      <c r="M26" s="14">
        <v>1653</v>
      </c>
      <c r="N26" s="14">
        <v>1563</v>
      </c>
      <c r="O26" s="14">
        <v>1488</v>
      </c>
      <c r="P26" s="14">
        <v>1419</v>
      </c>
      <c r="Q26" s="14">
        <v>1353</v>
      </c>
      <c r="R26" s="14">
        <v>1293</v>
      </c>
      <c r="S26" s="279">
        <v>1233</v>
      </c>
    </row>
    <row r="27" spans="1:19" ht="15">
      <c r="A27" s="83" t="s">
        <v>171</v>
      </c>
      <c r="B27" s="14">
        <v>2541</v>
      </c>
      <c r="C27" s="14">
        <v>2325</v>
      </c>
      <c r="D27" s="14">
        <v>2076</v>
      </c>
      <c r="E27" s="14">
        <v>1914</v>
      </c>
      <c r="F27" s="14">
        <v>1791</v>
      </c>
      <c r="G27" s="14">
        <v>1698</v>
      </c>
      <c r="H27" s="14">
        <v>1617</v>
      </c>
      <c r="I27" s="14">
        <v>1542</v>
      </c>
      <c r="J27" s="14">
        <v>1473</v>
      </c>
      <c r="K27" s="14">
        <v>1413</v>
      </c>
      <c r="L27" s="14">
        <v>1359</v>
      </c>
      <c r="M27" s="14">
        <v>1308</v>
      </c>
      <c r="N27" s="14">
        <v>1257</v>
      </c>
      <c r="O27" s="14">
        <v>1227</v>
      </c>
      <c r="P27" s="14">
        <v>1197</v>
      </c>
      <c r="Q27" s="14">
        <v>1158</v>
      </c>
      <c r="R27" s="14">
        <v>1122</v>
      </c>
      <c r="S27" s="279">
        <v>1083</v>
      </c>
    </row>
    <row r="28" spans="1:19" ht="15">
      <c r="A28" s="83" t="s">
        <v>206</v>
      </c>
      <c r="B28" s="14">
        <v>513</v>
      </c>
      <c r="C28" s="14">
        <v>483</v>
      </c>
      <c r="D28" s="14">
        <v>453</v>
      </c>
      <c r="E28" s="14">
        <v>420</v>
      </c>
      <c r="F28" s="14">
        <v>405</v>
      </c>
      <c r="G28" s="14">
        <v>375</v>
      </c>
      <c r="H28" s="14">
        <v>354</v>
      </c>
      <c r="I28" s="14">
        <v>339</v>
      </c>
      <c r="J28" s="14">
        <v>330</v>
      </c>
      <c r="K28" s="14">
        <v>315</v>
      </c>
      <c r="L28" s="14">
        <v>300</v>
      </c>
      <c r="M28" s="14">
        <v>288</v>
      </c>
      <c r="N28" s="14">
        <v>273</v>
      </c>
      <c r="O28" s="14">
        <v>264</v>
      </c>
      <c r="P28" s="14">
        <v>261</v>
      </c>
      <c r="Q28" s="14">
        <v>255</v>
      </c>
      <c r="R28" s="14">
        <v>252</v>
      </c>
      <c r="S28" s="279">
        <v>249</v>
      </c>
    </row>
    <row r="29" spans="1:19" ht="15">
      <c r="A29" s="83" t="s">
        <v>207</v>
      </c>
      <c r="B29" s="14">
        <v>792</v>
      </c>
      <c r="C29" s="14">
        <v>759</v>
      </c>
      <c r="D29" s="14">
        <v>699</v>
      </c>
      <c r="E29" s="14">
        <v>642</v>
      </c>
      <c r="F29" s="14">
        <v>582</v>
      </c>
      <c r="G29" s="14">
        <v>525</v>
      </c>
      <c r="H29" s="14">
        <v>492</v>
      </c>
      <c r="I29" s="14">
        <v>459</v>
      </c>
      <c r="J29" s="14">
        <v>447</v>
      </c>
      <c r="K29" s="14">
        <v>432</v>
      </c>
      <c r="L29" s="14">
        <v>417</v>
      </c>
      <c r="M29" s="14">
        <v>411</v>
      </c>
      <c r="N29" s="14">
        <v>402</v>
      </c>
      <c r="O29" s="14">
        <v>393</v>
      </c>
      <c r="P29" s="14">
        <v>378</v>
      </c>
      <c r="Q29" s="14">
        <v>372</v>
      </c>
      <c r="R29" s="14">
        <v>363</v>
      </c>
      <c r="S29" s="279">
        <v>357</v>
      </c>
    </row>
    <row r="30" spans="1:19" ht="15">
      <c r="A30" s="83" t="s">
        <v>208</v>
      </c>
      <c r="B30" s="14">
        <v>837</v>
      </c>
      <c r="C30" s="14">
        <v>786</v>
      </c>
      <c r="D30" s="14">
        <v>699</v>
      </c>
      <c r="E30" s="14">
        <v>639</v>
      </c>
      <c r="F30" s="14">
        <v>603</v>
      </c>
      <c r="G30" s="14">
        <v>564</v>
      </c>
      <c r="H30" s="14">
        <v>528</v>
      </c>
      <c r="I30" s="14">
        <v>498</v>
      </c>
      <c r="J30" s="14">
        <v>480</v>
      </c>
      <c r="K30" s="14">
        <v>462</v>
      </c>
      <c r="L30" s="14">
        <v>441</v>
      </c>
      <c r="M30" s="14">
        <v>420</v>
      </c>
      <c r="N30" s="14">
        <v>399</v>
      </c>
      <c r="O30" s="14">
        <v>387</v>
      </c>
      <c r="P30" s="14">
        <v>375</v>
      </c>
      <c r="Q30" s="14">
        <v>363</v>
      </c>
      <c r="R30" s="14">
        <v>354</v>
      </c>
      <c r="S30" s="279">
        <v>345</v>
      </c>
    </row>
    <row r="31" spans="1:19" ht="15">
      <c r="A31" s="83" t="s">
        <v>209</v>
      </c>
      <c r="B31" s="14">
        <v>1815</v>
      </c>
      <c r="C31" s="14">
        <v>1692</v>
      </c>
      <c r="D31" s="14">
        <v>1554</v>
      </c>
      <c r="E31" s="14">
        <v>1449</v>
      </c>
      <c r="F31" s="14">
        <v>1377</v>
      </c>
      <c r="G31" s="14">
        <v>1311</v>
      </c>
      <c r="H31" s="14">
        <v>1254</v>
      </c>
      <c r="I31" s="14">
        <v>1206</v>
      </c>
      <c r="J31" s="14">
        <v>1161</v>
      </c>
      <c r="K31" s="14">
        <v>1119</v>
      </c>
      <c r="L31" s="14">
        <v>1089</v>
      </c>
      <c r="M31" s="14">
        <v>1053</v>
      </c>
      <c r="N31" s="14">
        <v>1023</v>
      </c>
      <c r="O31" s="14">
        <v>984</v>
      </c>
      <c r="P31" s="14">
        <v>945</v>
      </c>
      <c r="Q31" s="14">
        <v>921</v>
      </c>
      <c r="R31" s="14">
        <v>891</v>
      </c>
      <c r="S31" s="279">
        <v>870</v>
      </c>
    </row>
    <row r="32" spans="1:19" ht="15">
      <c r="A32" s="83" t="s">
        <v>179</v>
      </c>
      <c r="B32" s="14">
        <v>7650</v>
      </c>
      <c r="C32" s="14">
        <v>6825</v>
      </c>
      <c r="D32" s="14">
        <v>5988</v>
      </c>
      <c r="E32" s="14">
        <v>5340</v>
      </c>
      <c r="F32" s="14">
        <v>4854</v>
      </c>
      <c r="G32" s="14">
        <v>4467</v>
      </c>
      <c r="H32" s="14">
        <v>4155</v>
      </c>
      <c r="I32" s="14">
        <v>3903</v>
      </c>
      <c r="J32" s="14">
        <v>3699</v>
      </c>
      <c r="K32" s="14">
        <v>3516</v>
      </c>
      <c r="L32" s="14">
        <v>3345</v>
      </c>
      <c r="M32" s="14">
        <v>3192</v>
      </c>
      <c r="N32" s="14">
        <v>3075</v>
      </c>
      <c r="O32" s="14">
        <v>2967</v>
      </c>
      <c r="P32" s="14">
        <v>2862</v>
      </c>
      <c r="Q32" s="14">
        <v>2766</v>
      </c>
      <c r="R32" s="14">
        <v>2673</v>
      </c>
      <c r="S32" s="279">
        <v>2586</v>
      </c>
    </row>
    <row r="33" spans="1:19" ht="15">
      <c r="A33" s="83" t="s">
        <v>210</v>
      </c>
      <c r="B33" s="14">
        <v>2196</v>
      </c>
      <c r="C33" s="14">
        <v>2118</v>
      </c>
      <c r="D33" s="14">
        <v>1995</v>
      </c>
      <c r="E33" s="14">
        <v>1896</v>
      </c>
      <c r="F33" s="14">
        <v>1806</v>
      </c>
      <c r="G33" s="14">
        <v>1743</v>
      </c>
      <c r="H33" s="14">
        <v>1671</v>
      </c>
      <c r="I33" s="14">
        <v>1608</v>
      </c>
      <c r="J33" s="14">
        <v>1554</v>
      </c>
      <c r="K33" s="14">
        <v>1509</v>
      </c>
      <c r="L33" s="14">
        <v>1467</v>
      </c>
      <c r="M33" s="14">
        <v>1428</v>
      </c>
      <c r="N33" s="14">
        <v>1392</v>
      </c>
      <c r="O33" s="14">
        <v>1356</v>
      </c>
      <c r="P33" s="14">
        <v>1329</v>
      </c>
      <c r="Q33" s="14">
        <v>1293</v>
      </c>
      <c r="R33" s="14">
        <v>1254</v>
      </c>
      <c r="S33" s="279">
        <v>1233</v>
      </c>
    </row>
    <row r="34" spans="1:19" ht="15">
      <c r="A34" s="83" t="s">
        <v>173</v>
      </c>
      <c r="B34" s="121">
        <v>0</v>
      </c>
      <c r="C34" s="121">
        <v>0</v>
      </c>
      <c r="D34" s="121">
        <v>0</v>
      </c>
      <c r="E34" s="121">
        <v>0</v>
      </c>
      <c r="F34" s="121">
        <v>0</v>
      </c>
      <c r="G34" s="121">
        <v>0</v>
      </c>
      <c r="H34" s="121">
        <v>0</v>
      </c>
      <c r="I34" s="121">
        <v>0</v>
      </c>
      <c r="J34" s="121">
        <v>0</v>
      </c>
      <c r="K34" s="121">
        <v>0</v>
      </c>
      <c r="L34" s="121">
        <v>0</v>
      </c>
      <c r="M34" s="121">
        <v>0</v>
      </c>
      <c r="N34" s="121">
        <v>0</v>
      </c>
      <c r="O34" s="121">
        <v>0</v>
      </c>
      <c r="P34" s="121">
        <v>0</v>
      </c>
      <c r="Q34" s="121">
        <v>0</v>
      </c>
      <c r="R34" s="121">
        <v>0</v>
      </c>
      <c r="S34" s="132">
        <v>0</v>
      </c>
    </row>
    <row r="35" spans="1:19" ht="15">
      <c r="A35" s="83" t="s">
        <v>211</v>
      </c>
      <c r="B35" s="14">
        <v>4767</v>
      </c>
      <c r="C35" s="14">
        <v>4494</v>
      </c>
      <c r="D35" s="14">
        <v>4230</v>
      </c>
      <c r="E35" s="14">
        <v>4008</v>
      </c>
      <c r="F35" s="14">
        <v>3801</v>
      </c>
      <c r="G35" s="14">
        <v>3630</v>
      </c>
      <c r="H35" s="14">
        <v>3480</v>
      </c>
      <c r="I35" s="14">
        <v>3336</v>
      </c>
      <c r="J35" s="14">
        <v>3243</v>
      </c>
      <c r="K35" s="14">
        <v>3144</v>
      </c>
      <c r="L35" s="14">
        <v>3039</v>
      </c>
      <c r="M35" s="14">
        <v>2955</v>
      </c>
      <c r="N35" s="14">
        <v>2877</v>
      </c>
      <c r="O35" s="14">
        <v>2805</v>
      </c>
      <c r="P35" s="14">
        <v>2724</v>
      </c>
      <c r="Q35" s="14">
        <v>2658</v>
      </c>
      <c r="R35" s="14">
        <v>2592</v>
      </c>
      <c r="S35" s="279">
        <v>2538</v>
      </c>
    </row>
    <row r="36" spans="1:19" ht="15">
      <c r="A36" s="83" t="s">
        <v>169</v>
      </c>
      <c r="B36" s="14">
        <v>240</v>
      </c>
      <c r="C36" s="14">
        <v>225</v>
      </c>
      <c r="D36" s="14">
        <v>213</v>
      </c>
      <c r="E36" s="14">
        <v>198</v>
      </c>
      <c r="F36" s="14">
        <v>189</v>
      </c>
      <c r="G36" s="14">
        <v>168</v>
      </c>
      <c r="H36" s="14">
        <v>162</v>
      </c>
      <c r="I36" s="14">
        <v>159</v>
      </c>
      <c r="J36" s="14">
        <v>159</v>
      </c>
      <c r="K36" s="14">
        <v>153</v>
      </c>
      <c r="L36" s="14">
        <v>147</v>
      </c>
      <c r="M36" s="14">
        <v>138</v>
      </c>
      <c r="N36" s="14">
        <v>135</v>
      </c>
      <c r="O36" s="14">
        <v>129</v>
      </c>
      <c r="P36" s="14">
        <v>120</v>
      </c>
      <c r="Q36" s="14">
        <v>120</v>
      </c>
      <c r="R36" s="14">
        <v>114</v>
      </c>
      <c r="S36" s="279">
        <v>111</v>
      </c>
    </row>
    <row r="37" spans="1:19" ht="15">
      <c r="A37" s="83" t="s">
        <v>212</v>
      </c>
      <c r="B37" s="14">
        <v>1827</v>
      </c>
      <c r="C37" s="14">
        <v>1683</v>
      </c>
      <c r="D37" s="14">
        <v>1533</v>
      </c>
      <c r="E37" s="14">
        <v>1404</v>
      </c>
      <c r="F37" s="14">
        <v>1329</v>
      </c>
      <c r="G37" s="14">
        <v>1239</v>
      </c>
      <c r="H37" s="14">
        <v>1167</v>
      </c>
      <c r="I37" s="14">
        <v>1113</v>
      </c>
      <c r="J37" s="14">
        <v>1065</v>
      </c>
      <c r="K37" s="14">
        <v>1026</v>
      </c>
      <c r="L37" s="14">
        <v>981</v>
      </c>
      <c r="M37" s="14">
        <v>939</v>
      </c>
      <c r="N37" s="14">
        <v>897</v>
      </c>
      <c r="O37" s="14">
        <v>870</v>
      </c>
      <c r="P37" s="14">
        <v>840</v>
      </c>
      <c r="Q37" s="14">
        <v>807</v>
      </c>
      <c r="R37" s="14">
        <v>780</v>
      </c>
      <c r="S37" s="279">
        <v>759</v>
      </c>
    </row>
    <row r="38" spans="1:19" ht="15">
      <c r="A38" s="267" t="s">
        <v>196</v>
      </c>
      <c r="B38" s="182"/>
      <c r="C38" s="145"/>
      <c r="D38" s="145"/>
      <c r="E38" s="145"/>
      <c r="F38" s="145"/>
      <c r="G38" s="145"/>
      <c r="H38" s="145"/>
      <c r="I38" s="145"/>
      <c r="J38" s="145"/>
      <c r="K38" s="145"/>
      <c r="L38" s="145"/>
      <c r="M38" s="145"/>
      <c r="N38" s="145"/>
      <c r="O38" s="145"/>
      <c r="P38" s="145"/>
      <c r="Q38" s="145"/>
      <c r="R38" s="145"/>
      <c r="S38" s="146"/>
    </row>
    <row r="39" spans="1:19" ht="15">
      <c r="A39" s="74" t="s">
        <v>177</v>
      </c>
      <c r="B39" s="14">
        <v>5343</v>
      </c>
      <c r="C39" s="14">
        <v>4440</v>
      </c>
      <c r="D39" s="14">
        <v>3513</v>
      </c>
      <c r="E39" s="14">
        <v>2853</v>
      </c>
      <c r="F39" s="14">
        <v>2388</v>
      </c>
      <c r="G39" s="14">
        <v>2088</v>
      </c>
      <c r="H39" s="14">
        <v>1827</v>
      </c>
      <c r="I39" s="14">
        <v>1635</v>
      </c>
      <c r="J39" s="14">
        <v>1491</v>
      </c>
      <c r="K39" s="14">
        <v>1350</v>
      </c>
      <c r="L39" s="14">
        <v>1227</v>
      </c>
      <c r="M39" s="14">
        <v>1140</v>
      </c>
      <c r="N39" s="14">
        <v>1095</v>
      </c>
      <c r="O39" s="14">
        <v>1047</v>
      </c>
      <c r="P39" s="14">
        <v>1002</v>
      </c>
      <c r="Q39" s="14">
        <v>957</v>
      </c>
      <c r="R39" s="14">
        <v>909</v>
      </c>
      <c r="S39" s="279">
        <v>867</v>
      </c>
    </row>
    <row r="40" spans="1:19" ht="15">
      <c r="A40" s="74" t="s">
        <v>201</v>
      </c>
      <c r="B40" s="121">
        <v>0</v>
      </c>
      <c r="C40" s="121">
        <v>0</v>
      </c>
      <c r="D40" s="121">
        <v>0</v>
      </c>
      <c r="E40" s="121">
        <v>0</v>
      </c>
      <c r="F40" s="121">
        <v>0</v>
      </c>
      <c r="G40" s="121">
        <v>0</v>
      </c>
      <c r="H40" s="121">
        <v>0</v>
      </c>
      <c r="I40" s="121">
        <v>0</v>
      </c>
      <c r="J40" s="121">
        <v>0</v>
      </c>
      <c r="K40" s="121">
        <v>0</v>
      </c>
      <c r="L40" s="121">
        <v>0</v>
      </c>
      <c r="M40" s="121">
        <v>0</v>
      </c>
      <c r="N40" s="121">
        <v>0</v>
      </c>
      <c r="O40" s="121">
        <v>0</v>
      </c>
      <c r="P40" s="121">
        <v>0</v>
      </c>
      <c r="Q40" s="121">
        <v>0</v>
      </c>
      <c r="R40" s="121">
        <v>0</v>
      </c>
      <c r="S40" s="132">
        <v>0</v>
      </c>
    </row>
    <row r="41" spans="1:19" ht="15">
      <c r="A41" s="74" t="s">
        <v>181</v>
      </c>
      <c r="B41" s="14">
        <v>5070</v>
      </c>
      <c r="C41" s="14">
        <v>4797</v>
      </c>
      <c r="D41" s="14">
        <v>4413</v>
      </c>
      <c r="E41" s="14">
        <v>4041</v>
      </c>
      <c r="F41" s="14">
        <v>3768</v>
      </c>
      <c r="G41" s="14">
        <v>3393</v>
      </c>
      <c r="H41" s="14">
        <v>2871</v>
      </c>
      <c r="I41" s="14">
        <v>2457</v>
      </c>
      <c r="J41" s="14">
        <v>2178</v>
      </c>
      <c r="K41" s="14">
        <v>1785</v>
      </c>
      <c r="L41" s="14">
        <v>1359</v>
      </c>
      <c r="M41" s="14">
        <v>1116</v>
      </c>
      <c r="N41" s="14">
        <v>1062</v>
      </c>
      <c r="O41" s="14">
        <v>1026</v>
      </c>
      <c r="P41" s="14">
        <v>984</v>
      </c>
      <c r="Q41" s="14">
        <v>951</v>
      </c>
      <c r="R41" s="14">
        <v>918</v>
      </c>
      <c r="S41" s="279">
        <v>873</v>
      </c>
    </row>
    <row r="42" spans="1:19" ht="15">
      <c r="A42" s="83" t="s">
        <v>202</v>
      </c>
      <c r="B42" s="121">
        <v>0</v>
      </c>
      <c r="C42" s="121">
        <v>0</v>
      </c>
      <c r="D42" s="121">
        <v>0</v>
      </c>
      <c r="E42" s="121">
        <v>0</v>
      </c>
      <c r="F42" s="121">
        <v>0</v>
      </c>
      <c r="G42" s="121">
        <v>0</v>
      </c>
      <c r="H42" s="121">
        <v>0</v>
      </c>
      <c r="I42" s="121">
        <v>0</v>
      </c>
      <c r="J42" s="121">
        <v>0</v>
      </c>
      <c r="K42" s="121">
        <v>0</v>
      </c>
      <c r="L42" s="121">
        <v>0</v>
      </c>
      <c r="M42" s="121">
        <v>0</v>
      </c>
      <c r="N42" s="121">
        <v>0</v>
      </c>
      <c r="O42" s="121">
        <v>0</v>
      </c>
      <c r="P42" s="121">
        <v>0</v>
      </c>
      <c r="Q42" s="121">
        <v>0</v>
      </c>
      <c r="R42" s="121">
        <v>0</v>
      </c>
      <c r="S42" s="132">
        <v>0</v>
      </c>
    </row>
    <row r="43" spans="1:19" ht="15">
      <c r="A43" s="83" t="s">
        <v>203</v>
      </c>
      <c r="B43" s="121">
        <v>0</v>
      </c>
      <c r="C43" s="121">
        <v>0</v>
      </c>
      <c r="D43" s="121">
        <v>0</v>
      </c>
      <c r="E43" s="121">
        <v>0</v>
      </c>
      <c r="F43" s="121">
        <v>0</v>
      </c>
      <c r="G43" s="121">
        <v>0</v>
      </c>
      <c r="H43" s="121">
        <v>0</v>
      </c>
      <c r="I43" s="121">
        <v>0</v>
      </c>
      <c r="J43" s="121">
        <v>0</v>
      </c>
      <c r="K43" s="121">
        <v>0</v>
      </c>
      <c r="L43" s="121">
        <v>0</v>
      </c>
      <c r="M43" s="121">
        <v>0</v>
      </c>
      <c r="N43" s="121">
        <v>0</v>
      </c>
      <c r="O43" s="121">
        <v>0</v>
      </c>
      <c r="P43" s="121">
        <v>0</v>
      </c>
      <c r="Q43" s="121">
        <v>0</v>
      </c>
      <c r="R43" s="121">
        <v>0</v>
      </c>
      <c r="S43" s="132">
        <v>0</v>
      </c>
    </row>
    <row r="44" spans="1:19" ht="15">
      <c r="A44" s="83" t="s">
        <v>204</v>
      </c>
      <c r="B44" s="121">
        <v>0</v>
      </c>
      <c r="C44" s="121">
        <v>0</v>
      </c>
      <c r="D44" s="121">
        <v>0</v>
      </c>
      <c r="E44" s="121">
        <v>0</v>
      </c>
      <c r="F44" s="121">
        <v>0</v>
      </c>
      <c r="G44" s="121">
        <v>0</v>
      </c>
      <c r="H44" s="121">
        <v>0</v>
      </c>
      <c r="I44" s="121">
        <v>0</v>
      </c>
      <c r="J44" s="121">
        <v>0</v>
      </c>
      <c r="K44" s="121">
        <v>0</v>
      </c>
      <c r="L44" s="121">
        <v>0</v>
      </c>
      <c r="M44" s="121">
        <v>0</v>
      </c>
      <c r="N44" s="121">
        <v>0</v>
      </c>
      <c r="O44" s="121">
        <v>0</v>
      </c>
      <c r="P44" s="121">
        <v>0</v>
      </c>
      <c r="Q44" s="121">
        <v>0</v>
      </c>
      <c r="R44" s="121">
        <v>0</v>
      </c>
      <c r="S44" s="132">
        <v>0</v>
      </c>
    </row>
    <row r="45" spans="1:19" ht="15">
      <c r="A45" s="83" t="s">
        <v>205</v>
      </c>
      <c r="B45" s="121">
        <v>0</v>
      </c>
      <c r="C45" s="121">
        <v>0</v>
      </c>
      <c r="D45" s="121">
        <v>0</v>
      </c>
      <c r="E45" s="121">
        <v>0</v>
      </c>
      <c r="F45" s="121">
        <v>0</v>
      </c>
      <c r="G45" s="121">
        <v>0</v>
      </c>
      <c r="H45" s="121">
        <v>0</v>
      </c>
      <c r="I45" s="121">
        <v>0</v>
      </c>
      <c r="J45" s="121">
        <v>0</v>
      </c>
      <c r="K45" s="121">
        <v>0</v>
      </c>
      <c r="L45" s="121">
        <v>0</v>
      </c>
      <c r="M45" s="121">
        <v>0</v>
      </c>
      <c r="N45" s="121">
        <v>0</v>
      </c>
      <c r="O45" s="121">
        <v>0</v>
      </c>
      <c r="P45" s="121">
        <v>0</v>
      </c>
      <c r="Q45" s="121">
        <v>0</v>
      </c>
      <c r="R45" s="121">
        <v>0</v>
      </c>
      <c r="S45" s="132">
        <v>0</v>
      </c>
    </row>
    <row r="46" spans="1:19" ht="15">
      <c r="A46" s="83" t="s">
        <v>175</v>
      </c>
      <c r="B46" s="14">
        <v>1149</v>
      </c>
      <c r="C46" s="14">
        <v>1020</v>
      </c>
      <c r="D46" s="14">
        <v>912</v>
      </c>
      <c r="E46" s="14">
        <v>819</v>
      </c>
      <c r="F46" s="14">
        <v>732</v>
      </c>
      <c r="G46" s="14">
        <v>678</v>
      </c>
      <c r="H46" s="14">
        <v>621</v>
      </c>
      <c r="I46" s="14">
        <v>570</v>
      </c>
      <c r="J46" s="14">
        <v>531</v>
      </c>
      <c r="K46" s="14">
        <v>513</v>
      </c>
      <c r="L46" s="14">
        <v>483</v>
      </c>
      <c r="M46" s="14">
        <v>456</v>
      </c>
      <c r="N46" s="14">
        <v>426</v>
      </c>
      <c r="O46" s="14">
        <v>408</v>
      </c>
      <c r="P46" s="14">
        <v>393</v>
      </c>
      <c r="Q46" s="14">
        <v>375</v>
      </c>
      <c r="R46" s="14">
        <v>351</v>
      </c>
      <c r="S46" s="279">
        <v>342</v>
      </c>
    </row>
    <row r="47" spans="1:19" ht="15">
      <c r="A47" s="83" t="s">
        <v>171</v>
      </c>
      <c r="B47" s="14">
        <v>69</v>
      </c>
      <c r="C47" s="14">
        <v>66</v>
      </c>
      <c r="D47" s="14">
        <v>60</v>
      </c>
      <c r="E47" s="14">
        <v>54</v>
      </c>
      <c r="F47" s="14">
        <v>48</v>
      </c>
      <c r="G47" s="14">
        <v>45</v>
      </c>
      <c r="H47" s="14">
        <v>42</v>
      </c>
      <c r="I47" s="14">
        <v>36</v>
      </c>
      <c r="J47" s="14">
        <v>33</v>
      </c>
      <c r="K47" s="14">
        <v>33</v>
      </c>
      <c r="L47" s="14">
        <v>33</v>
      </c>
      <c r="M47" s="14">
        <v>33</v>
      </c>
      <c r="N47" s="14">
        <v>33</v>
      </c>
      <c r="O47" s="14">
        <v>30</v>
      </c>
      <c r="P47" s="14">
        <v>30</v>
      </c>
      <c r="Q47" s="14">
        <v>27</v>
      </c>
      <c r="R47" s="14">
        <v>27</v>
      </c>
      <c r="S47" s="279">
        <v>27</v>
      </c>
    </row>
    <row r="48" spans="1:19" ht="15">
      <c r="A48" s="83" t="s">
        <v>206</v>
      </c>
      <c r="B48" s="121">
        <v>0</v>
      </c>
      <c r="C48" s="121">
        <v>0</v>
      </c>
      <c r="D48" s="121">
        <v>0</v>
      </c>
      <c r="E48" s="121">
        <v>0</v>
      </c>
      <c r="F48" s="121">
        <v>0</v>
      </c>
      <c r="G48" s="121">
        <v>0</v>
      </c>
      <c r="H48" s="121">
        <v>0</v>
      </c>
      <c r="I48" s="121">
        <v>0</v>
      </c>
      <c r="J48" s="121">
        <v>0</v>
      </c>
      <c r="K48" s="121">
        <v>0</v>
      </c>
      <c r="L48" s="121">
        <v>0</v>
      </c>
      <c r="M48" s="121">
        <v>0</v>
      </c>
      <c r="N48" s="121">
        <v>0</v>
      </c>
      <c r="O48" s="121">
        <v>0</v>
      </c>
      <c r="P48" s="121">
        <v>0</v>
      </c>
      <c r="Q48" s="121">
        <v>0</v>
      </c>
      <c r="R48" s="121">
        <v>0</v>
      </c>
      <c r="S48" s="132">
        <v>0</v>
      </c>
    </row>
    <row r="49" spans="1:19" ht="15">
      <c r="A49" s="83" t="s">
        <v>207</v>
      </c>
      <c r="B49" s="121">
        <v>0</v>
      </c>
      <c r="C49" s="121">
        <v>0</v>
      </c>
      <c r="D49" s="121">
        <v>0</v>
      </c>
      <c r="E49" s="121">
        <v>0</v>
      </c>
      <c r="F49" s="121">
        <v>0</v>
      </c>
      <c r="G49" s="121">
        <v>0</v>
      </c>
      <c r="H49" s="121">
        <v>0</v>
      </c>
      <c r="I49" s="121">
        <v>0</v>
      </c>
      <c r="J49" s="121">
        <v>0</v>
      </c>
      <c r="K49" s="121">
        <v>0</v>
      </c>
      <c r="L49" s="121">
        <v>0</v>
      </c>
      <c r="M49" s="121">
        <v>0</v>
      </c>
      <c r="N49" s="121">
        <v>0</v>
      </c>
      <c r="O49" s="121">
        <v>0</v>
      </c>
      <c r="P49" s="121">
        <v>0</v>
      </c>
      <c r="Q49" s="121">
        <v>0</v>
      </c>
      <c r="R49" s="121">
        <v>0</v>
      </c>
      <c r="S49" s="132">
        <v>0</v>
      </c>
    </row>
    <row r="50" spans="1:19" ht="15">
      <c r="A50" s="83" t="s">
        <v>208</v>
      </c>
      <c r="B50" s="121">
        <v>0</v>
      </c>
      <c r="C50" s="121">
        <v>0</v>
      </c>
      <c r="D50" s="121">
        <v>0</v>
      </c>
      <c r="E50" s="121">
        <v>0</v>
      </c>
      <c r="F50" s="121">
        <v>0</v>
      </c>
      <c r="G50" s="121">
        <v>0</v>
      </c>
      <c r="H50" s="121">
        <v>0</v>
      </c>
      <c r="I50" s="121">
        <v>0</v>
      </c>
      <c r="J50" s="121">
        <v>0</v>
      </c>
      <c r="K50" s="121">
        <v>0</v>
      </c>
      <c r="L50" s="121">
        <v>0</v>
      </c>
      <c r="M50" s="121">
        <v>0</v>
      </c>
      <c r="N50" s="121">
        <v>0</v>
      </c>
      <c r="O50" s="121">
        <v>0</v>
      </c>
      <c r="P50" s="121">
        <v>0</v>
      </c>
      <c r="Q50" s="121">
        <v>0</v>
      </c>
      <c r="R50" s="121">
        <v>0</v>
      </c>
      <c r="S50" s="132">
        <v>0</v>
      </c>
    </row>
    <row r="51" spans="1:19" ht="15">
      <c r="A51" s="83" t="s">
        <v>209</v>
      </c>
      <c r="B51" s="121">
        <v>0</v>
      </c>
      <c r="C51" s="121">
        <v>0</v>
      </c>
      <c r="D51" s="121">
        <v>0</v>
      </c>
      <c r="E51" s="121">
        <v>0</v>
      </c>
      <c r="F51" s="121">
        <v>0</v>
      </c>
      <c r="G51" s="121">
        <v>0</v>
      </c>
      <c r="H51" s="121">
        <v>0</v>
      </c>
      <c r="I51" s="121">
        <v>0</v>
      </c>
      <c r="J51" s="121">
        <v>0</v>
      </c>
      <c r="K51" s="121">
        <v>0</v>
      </c>
      <c r="L51" s="121">
        <v>0</v>
      </c>
      <c r="M51" s="121">
        <v>0</v>
      </c>
      <c r="N51" s="121">
        <v>0</v>
      </c>
      <c r="O51" s="121">
        <v>0</v>
      </c>
      <c r="P51" s="121">
        <v>0</v>
      </c>
      <c r="Q51" s="121">
        <v>0</v>
      </c>
      <c r="R51" s="121">
        <v>0</v>
      </c>
      <c r="S51" s="132">
        <v>0</v>
      </c>
    </row>
    <row r="52" spans="1:19" ht="15">
      <c r="A52" s="83" t="s">
        <v>179</v>
      </c>
      <c r="B52" s="14">
        <v>1524</v>
      </c>
      <c r="C52" s="14">
        <v>1323</v>
      </c>
      <c r="D52" s="14">
        <v>912</v>
      </c>
      <c r="E52" s="14">
        <v>609</v>
      </c>
      <c r="F52" s="14">
        <v>459</v>
      </c>
      <c r="G52" s="14">
        <v>378</v>
      </c>
      <c r="H52" s="14">
        <v>318</v>
      </c>
      <c r="I52" s="14">
        <v>270</v>
      </c>
      <c r="J52" s="14">
        <v>237</v>
      </c>
      <c r="K52" s="14">
        <v>210</v>
      </c>
      <c r="L52" s="14">
        <v>183</v>
      </c>
      <c r="M52" s="14">
        <v>177</v>
      </c>
      <c r="N52" s="14">
        <v>174</v>
      </c>
      <c r="O52" s="14">
        <v>168</v>
      </c>
      <c r="P52" s="14">
        <v>159</v>
      </c>
      <c r="Q52" s="14">
        <v>153</v>
      </c>
      <c r="R52" s="14">
        <v>150</v>
      </c>
      <c r="S52" s="279">
        <v>141</v>
      </c>
    </row>
    <row r="53" spans="1:19" ht="15">
      <c r="A53" s="83" t="s">
        <v>210</v>
      </c>
      <c r="B53" s="121">
        <v>0</v>
      </c>
      <c r="C53" s="121">
        <v>0</v>
      </c>
      <c r="D53" s="121">
        <v>0</v>
      </c>
      <c r="E53" s="121">
        <v>0</v>
      </c>
      <c r="F53" s="121">
        <v>0</v>
      </c>
      <c r="G53" s="121">
        <v>0</v>
      </c>
      <c r="H53" s="121">
        <v>0</v>
      </c>
      <c r="I53" s="121">
        <v>0</v>
      </c>
      <c r="J53" s="121">
        <v>0</v>
      </c>
      <c r="K53" s="121">
        <v>0</v>
      </c>
      <c r="L53" s="121">
        <v>0</v>
      </c>
      <c r="M53" s="121">
        <v>0</v>
      </c>
      <c r="N53" s="121">
        <v>0</v>
      </c>
      <c r="O53" s="121">
        <v>0</v>
      </c>
      <c r="P53" s="121">
        <v>0</v>
      </c>
      <c r="Q53" s="121">
        <v>0</v>
      </c>
      <c r="R53" s="121">
        <v>0</v>
      </c>
      <c r="S53" s="132">
        <v>0</v>
      </c>
    </row>
    <row r="54" spans="1:19" ht="15">
      <c r="A54" s="83" t="s">
        <v>173</v>
      </c>
      <c r="B54" s="14">
        <v>3288</v>
      </c>
      <c r="C54" s="14">
        <v>2946</v>
      </c>
      <c r="D54" s="14">
        <v>2553</v>
      </c>
      <c r="E54" s="14">
        <v>2394</v>
      </c>
      <c r="F54" s="14">
        <v>2211</v>
      </c>
      <c r="G54" s="14">
        <v>1983</v>
      </c>
      <c r="H54" s="14">
        <v>1845</v>
      </c>
      <c r="I54" s="14">
        <v>1659</v>
      </c>
      <c r="J54" s="14">
        <v>1587</v>
      </c>
      <c r="K54" s="14">
        <v>1485</v>
      </c>
      <c r="L54" s="14">
        <v>1308</v>
      </c>
      <c r="M54" s="14">
        <v>1215</v>
      </c>
      <c r="N54" s="14">
        <v>1179</v>
      </c>
      <c r="O54" s="14">
        <v>1143</v>
      </c>
      <c r="P54" s="14">
        <v>1110</v>
      </c>
      <c r="Q54" s="14">
        <v>1089</v>
      </c>
      <c r="R54" s="14">
        <v>1062</v>
      </c>
      <c r="S54" s="279">
        <v>1041</v>
      </c>
    </row>
    <row r="55" spans="1:19" ht="15">
      <c r="A55" s="83" t="s">
        <v>211</v>
      </c>
      <c r="B55" s="121">
        <v>0</v>
      </c>
      <c r="C55" s="121">
        <v>0</v>
      </c>
      <c r="D55" s="121">
        <v>0</v>
      </c>
      <c r="E55" s="121">
        <v>0</v>
      </c>
      <c r="F55" s="121">
        <v>0</v>
      </c>
      <c r="G55" s="121">
        <v>0</v>
      </c>
      <c r="H55" s="121">
        <v>0</v>
      </c>
      <c r="I55" s="121">
        <v>0</v>
      </c>
      <c r="J55" s="121">
        <v>0</v>
      </c>
      <c r="K55" s="121">
        <v>0</v>
      </c>
      <c r="L55" s="121">
        <v>0</v>
      </c>
      <c r="M55" s="121">
        <v>0</v>
      </c>
      <c r="N55" s="121">
        <v>0</v>
      </c>
      <c r="O55" s="121">
        <v>0</v>
      </c>
      <c r="P55" s="121">
        <v>0</v>
      </c>
      <c r="Q55" s="121">
        <v>0</v>
      </c>
      <c r="R55" s="121">
        <v>0</v>
      </c>
      <c r="S55" s="132">
        <v>0</v>
      </c>
    </row>
    <row r="56" spans="1:19" ht="15">
      <c r="A56" s="83" t="s">
        <v>169</v>
      </c>
      <c r="B56" s="14">
        <v>528</v>
      </c>
      <c r="C56" s="14">
        <v>480</v>
      </c>
      <c r="D56" s="14">
        <v>444</v>
      </c>
      <c r="E56" s="14">
        <v>408</v>
      </c>
      <c r="F56" s="14">
        <v>378</v>
      </c>
      <c r="G56" s="14">
        <v>351</v>
      </c>
      <c r="H56" s="14">
        <v>330</v>
      </c>
      <c r="I56" s="14">
        <v>306</v>
      </c>
      <c r="J56" s="14">
        <v>285</v>
      </c>
      <c r="K56" s="14">
        <v>264</v>
      </c>
      <c r="L56" s="14">
        <v>252</v>
      </c>
      <c r="M56" s="14">
        <v>246</v>
      </c>
      <c r="N56" s="14">
        <v>240</v>
      </c>
      <c r="O56" s="14">
        <v>231</v>
      </c>
      <c r="P56" s="14">
        <v>228</v>
      </c>
      <c r="Q56" s="14">
        <v>216</v>
      </c>
      <c r="R56" s="14">
        <v>213</v>
      </c>
      <c r="S56" s="279">
        <v>204</v>
      </c>
    </row>
    <row r="57" spans="1:19" ht="15.75" thickBot="1">
      <c r="A57" s="84" t="s">
        <v>212</v>
      </c>
      <c r="B57" s="133">
        <v>0</v>
      </c>
      <c r="C57" s="133">
        <v>0</v>
      </c>
      <c r="D57" s="133">
        <v>0</v>
      </c>
      <c r="E57" s="133">
        <v>0</v>
      </c>
      <c r="F57" s="133">
        <v>0</v>
      </c>
      <c r="G57" s="133">
        <v>0</v>
      </c>
      <c r="H57" s="133">
        <v>0</v>
      </c>
      <c r="I57" s="133">
        <v>0</v>
      </c>
      <c r="J57" s="133">
        <v>0</v>
      </c>
      <c r="K57" s="133">
        <v>0</v>
      </c>
      <c r="L57" s="133">
        <v>0</v>
      </c>
      <c r="M57" s="133">
        <v>0</v>
      </c>
      <c r="N57" s="133">
        <v>0</v>
      </c>
      <c r="O57" s="133">
        <v>0</v>
      </c>
      <c r="P57" s="133">
        <v>0</v>
      </c>
      <c r="Q57" s="133">
        <v>0</v>
      </c>
      <c r="R57" s="133">
        <v>0</v>
      </c>
      <c r="S57" s="134">
        <v>0</v>
      </c>
    </row>
    <row r="60" spans="1:19" ht="15" thickBot="1"/>
    <row r="61" spans="1:19" ht="15">
      <c r="A61" s="72"/>
      <c r="B61" s="455" t="s">
        <v>440</v>
      </c>
      <c r="C61" s="456"/>
      <c r="D61" s="456"/>
      <c r="E61" s="456"/>
      <c r="F61" s="456"/>
      <c r="G61" s="456"/>
      <c r="H61" s="456"/>
      <c r="I61" s="456"/>
      <c r="J61" s="456"/>
      <c r="K61" s="456"/>
      <c r="L61" s="456"/>
      <c r="M61" s="456"/>
      <c r="N61" s="456"/>
      <c r="O61" s="456"/>
      <c r="P61" s="456"/>
      <c r="Q61" s="456"/>
      <c r="R61" s="456"/>
      <c r="S61" s="457"/>
    </row>
    <row r="62" spans="1:19" ht="15">
      <c r="A62" s="317" t="s">
        <v>193</v>
      </c>
      <c r="B62" s="183">
        <v>1</v>
      </c>
      <c r="C62" s="183">
        <v>2</v>
      </c>
      <c r="D62" s="183">
        <v>3</v>
      </c>
      <c r="E62" s="183">
        <v>4</v>
      </c>
      <c r="F62" s="183">
        <v>5</v>
      </c>
      <c r="G62" s="183">
        <v>6</v>
      </c>
      <c r="H62" s="183">
        <v>7</v>
      </c>
      <c r="I62" s="183">
        <v>8</v>
      </c>
      <c r="J62" s="183">
        <v>9</v>
      </c>
      <c r="K62" s="183">
        <v>10</v>
      </c>
      <c r="L62" s="183">
        <v>11</v>
      </c>
      <c r="M62" s="183">
        <v>12</v>
      </c>
      <c r="N62" s="183">
        <v>13</v>
      </c>
      <c r="O62" s="183">
        <v>14</v>
      </c>
      <c r="P62" s="183">
        <v>15</v>
      </c>
      <c r="Q62" s="183">
        <v>16</v>
      </c>
      <c r="R62" s="183">
        <v>17</v>
      </c>
      <c r="S62" s="186">
        <v>18</v>
      </c>
    </row>
    <row r="63" spans="1:19" ht="15">
      <c r="A63" s="266" t="s">
        <v>194</v>
      </c>
      <c r="B63" s="265"/>
      <c r="C63" s="178"/>
      <c r="D63" s="178"/>
      <c r="E63" s="178"/>
      <c r="F63" s="178"/>
      <c r="G63" s="178"/>
      <c r="H63" s="178"/>
      <c r="I63" s="178"/>
      <c r="J63" s="178"/>
      <c r="K63" s="178"/>
      <c r="L63" s="178"/>
      <c r="M63" s="178"/>
      <c r="N63" s="178"/>
      <c r="O63" s="178"/>
      <c r="P63" s="178"/>
      <c r="Q63" s="178"/>
      <c r="R63" s="178"/>
      <c r="S63" s="316"/>
    </row>
    <row r="64" spans="1:19" ht="15">
      <c r="A64" s="74" t="s">
        <v>92</v>
      </c>
      <c r="B64" s="14">
        <v>2544</v>
      </c>
      <c r="C64" s="14">
        <v>2355</v>
      </c>
      <c r="D64" s="14">
        <v>2187</v>
      </c>
      <c r="E64" s="14">
        <v>2052</v>
      </c>
      <c r="F64" s="14">
        <v>1935</v>
      </c>
      <c r="G64" s="14">
        <v>1833</v>
      </c>
      <c r="H64" s="14">
        <v>1737</v>
      </c>
      <c r="I64" s="14">
        <v>1662</v>
      </c>
      <c r="J64" s="14">
        <v>1599</v>
      </c>
      <c r="K64" s="14">
        <v>1539</v>
      </c>
      <c r="L64" s="14">
        <v>1476</v>
      </c>
      <c r="M64" s="14">
        <v>1422</v>
      </c>
      <c r="N64" s="14">
        <v>1392</v>
      </c>
      <c r="O64" s="14">
        <v>1344</v>
      </c>
      <c r="P64" s="14">
        <v>1299</v>
      </c>
      <c r="Q64" s="14">
        <v>1266</v>
      </c>
      <c r="R64" s="14">
        <v>1227</v>
      </c>
      <c r="S64" s="279">
        <v>1197</v>
      </c>
    </row>
    <row r="65" spans="1:19" ht="15">
      <c r="A65" s="74" t="s">
        <v>93</v>
      </c>
      <c r="B65" s="14">
        <v>14952</v>
      </c>
      <c r="C65" s="14">
        <v>13575</v>
      </c>
      <c r="D65" s="14">
        <v>12150</v>
      </c>
      <c r="E65" s="14">
        <v>11001</v>
      </c>
      <c r="F65" s="14">
        <v>10083</v>
      </c>
      <c r="G65" s="14">
        <v>9387</v>
      </c>
      <c r="H65" s="14">
        <v>8772</v>
      </c>
      <c r="I65" s="14">
        <v>8262</v>
      </c>
      <c r="J65" s="14">
        <v>7821</v>
      </c>
      <c r="K65" s="14">
        <v>7425</v>
      </c>
      <c r="L65" s="14">
        <v>7083</v>
      </c>
      <c r="M65" s="14">
        <v>6732</v>
      </c>
      <c r="N65" s="14">
        <v>6456</v>
      </c>
      <c r="O65" s="14">
        <v>6210</v>
      </c>
      <c r="P65" s="14">
        <v>5967</v>
      </c>
      <c r="Q65" s="14">
        <v>5730</v>
      </c>
      <c r="R65" s="14">
        <v>5544</v>
      </c>
      <c r="S65" s="279">
        <v>5352</v>
      </c>
    </row>
    <row r="66" spans="1:19" ht="15">
      <c r="A66" s="74" t="s">
        <v>94</v>
      </c>
      <c r="B66" s="14">
        <v>20580</v>
      </c>
      <c r="C66" s="14">
        <v>19107</v>
      </c>
      <c r="D66" s="14">
        <v>17415</v>
      </c>
      <c r="E66" s="14">
        <v>16131</v>
      </c>
      <c r="F66" s="14">
        <v>15141</v>
      </c>
      <c r="G66" s="14">
        <v>14298</v>
      </c>
      <c r="H66" s="14">
        <v>13569</v>
      </c>
      <c r="I66" s="14">
        <v>12960</v>
      </c>
      <c r="J66" s="14">
        <v>12429</v>
      </c>
      <c r="K66" s="14">
        <v>11946</v>
      </c>
      <c r="L66" s="14">
        <v>11484</v>
      </c>
      <c r="M66" s="14">
        <v>11088</v>
      </c>
      <c r="N66" s="14">
        <v>10737</v>
      </c>
      <c r="O66" s="14">
        <v>10419</v>
      </c>
      <c r="P66" s="14">
        <v>10101</v>
      </c>
      <c r="Q66" s="14">
        <v>9834</v>
      </c>
      <c r="R66" s="14">
        <v>9552</v>
      </c>
      <c r="S66" s="279">
        <v>9291</v>
      </c>
    </row>
    <row r="67" spans="1:19" ht="15">
      <c r="A67" s="83" t="s">
        <v>1</v>
      </c>
      <c r="B67" s="14">
        <v>1545</v>
      </c>
      <c r="C67" s="14">
        <v>1428</v>
      </c>
      <c r="D67" s="14">
        <v>1311</v>
      </c>
      <c r="E67" s="14">
        <v>1185</v>
      </c>
      <c r="F67" s="14">
        <v>1104</v>
      </c>
      <c r="G67" s="14">
        <v>1026</v>
      </c>
      <c r="H67" s="14">
        <v>957</v>
      </c>
      <c r="I67" s="14">
        <v>906</v>
      </c>
      <c r="J67" s="14">
        <v>867</v>
      </c>
      <c r="K67" s="14">
        <v>834</v>
      </c>
      <c r="L67" s="14">
        <v>807</v>
      </c>
      <c r="M67" s="14">
        <v>777</v>
      </c>
      <c r="N67" s="14">
        <v>741</v>
      </c>
      <c r="O67" s="14">
        <v>711</v>
      </c>
      <c r="P67" s="14">
        <v>684</v>
      </c>
      <c r="Q67" s="14">
        <v>663</v>
      </c>
      <c r="R67" s="14">
        <v>636</v>
      </c>
      <c r="S67" s="279">
        <v>615</v>
      </c>
    </row>
    <row r="68" spans="1:19" ht="15">
      <c r="A68" s="83" t="s">
        <v>562</v>
      </c>
      <c r="B68" s="14">
        <v>4869</v>
      </c>
      <c r="C68" s="14">
        <v>4458</v>
      </c>
      <c r="D68" s="14">
        <v>4041</v>
      </c>
      <c r="E68" s="14">
        <v>3750</v>
      </c>
      <c r="F68" s="14">
        <v>3522</v>
      </c>
      <c r="G68" s="14">
        <v>3285</v>
      </c>
      <c r="H68" s="14">
        <v>3099</v>
      </c>
      <c r="I68" s="14">
        <v>2946</v>
      </c>
      <c r="J68" s="14">
        <v>2814</v>
      </c>
      <c r="K68" s="14">
        <v>2691</v>
      </c>
      <c r="L68" s="14">
        <v>2598</v>
      </c>
      <c r="M68" s="14">
        <v>2502</v>
      </c>
      <c r="N68" s="14">
        <v>2418</v>
      </c>
      <c r="O68" s="14">
        <v>2328</v>
      </c>
      <c r="P68" s="14">
        <v>2259</v>
      </c>
      <c r="Q68" s="14">
        <v>2172</v>
      </c>
      <c r="R68" s="14">
        <v>2103</v>
      </c>
      <c r="S68" s="279">
        <v>2034</v>
      </c>
    </row>
    <row r="69" spans="1:19" s="76" customFormat="1" ht="15">
      <c r="A69" s="267" t="s">
        <v>196</v>
      </c>
      <c r="B69" s="278"/>
      <c r="C69" s="268"/>
      <c r="D69" s="268"/>
      <c r="E69" s="268"/>
      <c r="F69" s="268"/>
      <c r="G69" s="268"/>
      <c r="H69" s="268"/>
      <c r="I69" s="268"/>
      <c r="J69" s="268"/>
      <c r="K69" s="268"/>
      <c r="L69" s="268"/>
      <c r="M69" s="268"/>
      <c r="N69" s="268"/>
      <c r="O69" s="268"/>
      <c r="P69" s="268"/>
      <c r="Q69" s="268"/>
      <c r="R69" s="268"/>
      <c r="S69" s="276"/>
    </row>
    <row r="70" spans="1:19" ht="15">
      <c r="A70" s="83" t="s">
        <v>92</v>
      </c>
      <c r="B70" s="43">
        <v>558</v>
      </c>
      <c r="C70" s="14">
        <v>504</v>
      </c>
      <c r="D70" s="14">
        <v>426</v>
      </c>
      <c r="E70" s="14">
        <v>384</v>
      </c>
      <c r="F70" s="14">
        <v>351</v>
      </c>
      <c r="G70" s="14">
        <v>309</v>
      </c>
      <c r="H70" s="14">
        <v>288</v>
      </c>
      <c r="I70" s="14">
        <v>264</v>
      </c>
      <c r="J70" s="14">
        <v>246</v>
      </c>
      <c r="K70" s="14">
        <v>234</v>
      </c>
      <c r="L70" s="14">
        <v>207</v>
      </c>
      <c r="M70" s="14">
        <v>186</v>
      </c>
      <c r="N70" s="14">
        <v>183</v>
      </c>
      <c r="O70" s="14">
        <v>177</v>
      </c>
      <c r="P70" s="14">
        <v>168</v>
      </c>
      <c r="Q70" s="14">
        <v>165</v>
      </c>
      <c r="R70" s="14">
        <v>153</v>
      </c>
      <c r="S70" s="279">
        <v>150</v>
      </c>
    </row>
    <row r="71" spans="1:19" ht="15">
      <c r="A71" s="83" t="s">
        <v>93</v>
      </c>
      <c r="B71" s="14">
        <v>8337</v>
      </c>
      <c r="C71" s="14">
        <v>7224</v>
      </c>
      <c r="D71" s="14">
        <v>5922</v>
      </c>
      <c r="E71" s="14">
        <v>4971</v>
      </c>
      <c r="F71" s="14">
        <v>4323</v>
      </c>
      <c r="G71" s="14">
        <v>3792</v>
      </c>
      <c r="H71" s="14">
        <v>3270</v>
      </c>
      <c r="I71" s="14">
        <v>2871</v>
      </c>
      <c r="J71" s="14">
        <v>2583</v>
      </c>
      <c r="K71" s="14">
        <v>2259</v>
      </c>
      <c r="L71" s="14">
        <v>1926</v>
      </c>
      <c r="M71" s="14">
        <v>1698</v>
      </c>
      <c r="N71" s="14">
        <v>1620</v>
      </c>
      <c r="O71" s="14">
        <v>1548</v>
      </c>
      <c r="P71" s="14">
        <v>1476</v>
      </c>
      <c r="Q71" s="14">
        <v>1425</v>
      </c>
      <c r="R71" s="14">
        <v>1368</v>
      </c>
      <c r="S71" s="279">
        <v>1311</v>
      </c>
    </row>
    <row r="72" spans="1:19" ht="15">
      <c r="A72" s="83" t="s">
        <v>94</v>
      </c>
      <c r="B72" s="14">
        <v>6357</v>
      </c>
      <c r="C72" s="14">
        <v>5793</v>
      </c>
      <c r="D72" s="14">
        <v>5097</v>
      </c>
      <c r="E72" s="14">
        <v>4605</v>
      </c>
      <c r="F72" s="14">
        <v>4203</v>
      </c>
      <c r="G72" s="14">
        <v>3810</v>
      </c>
      <c r="H72" s="14">
        <v>3402</v>
      </c>
      <c r="I72" s="14">
        <v>3018</v>
      </c>
      <c r="J72" s="14">
        <v>2808</v>
      </c>
      <c r="K72" s="14">
        <v>2523</v>
      </c>
      <c r="L72" s="14">
        <v>2175</v>
      </c>
      <c r="M72" s="14">
        <v>2010</v>
      </c>
      <c r="N72" s="14">
        <v>1935</v>
      </c>
      <c r="O72" s="14">
        <v>1875</v>
      </c>
      <c r="P72" s="14">
        <v>1812</v>
      </c>
      <c r="Q72" s="14">
        <v>1749</v>
      </c>
      <c r="R72" s="14">
        <v>1686</v>
      </c>
      <c r="S72" s="279">
        <v>1632</v>
      </c>
    </row>
    <row r="73" spans="1:19" ht="15">
      <c r="A73" s="83" t="s">
        <v>1</v>
      </c>
      <c r="B73" s="14">
        <v>390</v>
      </c>
      <c r="C73" s="14">
        <v>354</v>
      </c>
      <c r="D73" s="14">
        <v>312</v>
      </c>
      <c r="E73" s="14">
        <v>276</v>
      </c>
      <c r="F73" s="14">
        <v>243</v>
      </c>
      <c r="G73" s="14">
        <v>222</v>
      </c>
      <c r="H73" s="14">
        <v>204</v>
      </c>
      <c r="I73" s="14">
        <v>168</v>
      </c>
      <c r="J73" s="14">
        <v>153</v>
      </c>
      <c r="K73" s="14">
        <v>132</v>
      </c>
      <c r="L73" s="14">
        <v>117</v>
      </c>
      <c r="M73" s="14">
        <v>105</v>
      </c>
      <c r="N73" s="14">
        <v>102</v>
      </c>
      <c r="O73" s="14">
        <v>99</v>
      </c>
      <c r="P73" s="14">
        <v>99</v>
      </c>
      <c r="Q73" s="14">
        <v>93</v>
      </c>
      <c r="R73" s="14">
        <v>93</v>
      </c>
      <c r="S73" s="279">
        <v>87</v>
      </c>
    </row>
    <row r="74" spans="1:19" ht="15.75" thickBot="1">
      <c r="A74" s="84" t="s">
        <v>562</v>
      </c>
      <c r="B74" s="19">
        <v>1329</v>
      </c>
      <c r="C74" s="19">
        <v>1197</v>
      </c>
      <c r="D74" s="19">
        <v>1047</v>
      </c>
      <c r="E74" s="19">
        <v>942</v>
      </c>
      <c r="F74" s="19">
        <v>867</v>
      </c>
      <c r="G74" s="19">
        <v>789</v>
      </c>
      <c r="H74" s="19">
        <v>693</v>
      </c>
      <c r="I74" s="19">
        <v>612</v>
      </c>
      <c r="J74" s="19">
        <v>549</v>
      </c>
      <c r="K74" s="19">
        <v>489</v>
      </c>
      <c r="L74" s="19">
        <v>426</v>
      </c>
      <c r="M74" s="19">
        <v>381</v>
      </c>
      <c r="N74" s="19">
        <v>366</v>
      </c>
      <c r="O74" s="19">
        <v>360</v>
      </c>
      <c r="P74" s="19">
        <v>351</v>
      </c>
      <c r="Q74" s="19">
        <v>339</v>
      </c>
      <c r="R74" s="19">
        <v>330</v>
      </c>
      <c r="S74" s="273">
        <v>321</v>
      </c>
    </row>
    <row r="76" spans="1:19" ht="15" thickBot="1"/>
    <row r="77" spans="1:19" ht="15">
      <c r="A77" s="72"/>
      <c r="B77" s="455" t="s">
        <v>440</v>
      </c>
      <c r="C77" s="456"/>
      <c r="D77" s="456"/>
      <c r="E77" s="456"/>
      <c r="F77" s="456"/>
      <c r="G77" s="456"/>
      <c r="H77" s="456"/>
      <c r="I77" s="456"/>
      <c r="J77" s="456"/>
      <c r="K77" s="456"/>
      <c r="L77" s="456"/>
      <c r="M77" s="456"/>
      <c r="N77" s="456"/>
      <c r="O77" s="456"/>
      <c r="P77" s="456"/>
      <c r="Q77" s="456"/>
      <c r="R77" s="456"/>
      <c r="S77" s="457"/>
    </row>
    <row r="78" spans="1:19" ht="15">
      <c r="A78" s="317" t="s">
        <v>193</v>
      </c>
      <c r="B78" s="183">
        <v>1</v>
      </c>
      <c r="C78" s="183">
        <v>2</v>
      </c>
      <c r="D78" s="183">
        <v>3</v>
      </c>
      <c r="E78" s="183">
        <v>4</v>
      </c>
      <c r="F78" s="183">
        <v>5</v>
      </c>
      <c r="G78" s="183">
        <v>6</v>
      </c>
      <c r="H78" s="183">
        <v>7</v>
      </c>
      <c r="I78" s="183">
        <v>8</v>
      </c>
      <c r="J78" s="183">
        <v>9</v>
      </c>
      <c r="K78" s="183">
        <v>10</v>
      </c>
      <c r="L78" s="183">
        <v>11</v>
      </c>
      <c r="M78" s="183">
        <v>12</v>
      </c>
      <c r="N78" s="183">
        <v>13</v>
      </c>
      <c r="O78" s="183">
        <v>14</v>
      </c>
      <c r="P78" s="183">
        <v>15</v>
      </c>
      <c r="Q78" s="183">
        <v>16</v>
      </c>
      <c r="R78" s="183">
        <v>17</v>
      </c>
      <c r="S78" s="186">
        <v>18</v>
      </c>
    </row>
    <row r="79" spans="1:19" ht="15">
      <c r="A79" s="266" t="s">
        <v>194</v>
      </c>
      <c r="B79" s="265"/>
      <c r="C79" s="178"/>
      <c r="D79" s="178"/>
      <c r="E79" s="178"/>
      <c r="F79" s="178"/>
      <c r="G79" s="178"/>
      <c r="H79" s="178"/>
      <c r="I79" s="178"/>
      <c r="J79" s="178"/>
      <c r="K79" s="178"/>
      <c r="L79" s="178"/>
      <c r="M79" s="178"/>
      <c r="N79" s="178"/>
      <c r="O79" s="178"/>
      <c r="P79" s="178"/>
      <c r="Q79" s="178"/>
      <c r="R79" s="178"/>
      <c r="S79" s="316"/>
    </row>
    <row r="80" spans="1:19" ht="15">
      <c r="A80" s="74" t="s">
        <v>138</v>
      </c>
      <c r="B80" s="14">
        <v>21264</v>
      </c>
      <c r="C80" s="14">
        <v>19710</v>
      </c>
      <c r="D80" s="14">
        <v>18015</v>
      </c>
      <c r="E80" s="14">
        <v>16731</v>
      </c>
      <c r="F80" s="14">
        <v>15732</v>
      </c>
      <c r="G80" s="14">
        <v>14874</v>
      </c>
      <c r="H80" s="14">
        <v>14118</v>
      </c>
      <c r="I80" s="14">
        <v>13458</v>
      </c>
      <c r="J80" s="14">
        <v>12921</v>
      </c>
      <c r="K80" s="14">
        <v>12420</v>
      </c>
      <c r="L80" s="14">
        <v>11946</v>
      </c>
      <c r="M80" s="14">
        <v>11496</v>
      </c>
      <c r="N80" s="14">
        <v>11115</v>
      </c>
      <c r="O80" s="14">
        <v>10758</v>
      </c>
      <c r="P80" s="14">
        <v>10410</v>
      </c>
      <c r="Q80" s="14">
        <v>10086</v>
      </c>
      <c r="R80" s="14">
        <v>9780</v>
      </c>
      <c r="S80" s="279">
        <v>9498</v>
      </c>
    </row>
    <row r="81" spans="1:19" ht="15">
      <c r="A81" s="83" t="s">
        <v>139</v>
      </c>
      <c r="B81" s="14">
        <v>23226</v>
      </c>
      <c r="C81" s="14">
        <v>21210</v>
      </c>
      <c r="D81" s="14">
        <v>19086</v>
      </c>
      <c r="E81" s="14">
        <v>17388</v>
      </c>
      <c r="F81" s="14">
        <v>16053</v>
      </c>
      <c r="G81" s="14">
        <v>14958</v>
      </c>
      <c r="H81" s="14">
        <v>14025</v>
      </c>
      <c r="I81" s="14">
        <v>13275</v>
      </c>
      <c r="J81" s="14">
        <v>12612</v>
      </c>
      <c r="K81" s="14">
        <v>12015</v>
      </c>
      <c r="L81" s="14">
        <v>11496</v>
      </c>
      <c r="M81" s="14">
        <v>11025</v>
      </c>
      <c r="N81" s="14">
        <v>10629</v>
      </c>
      <c r="O81" s="14">
        <v>10257</v>
      </c>
      <c r="P81" s="14">
        <v>9900</v>
      </c>
      <c r="Q81" s="14">
        <v>9576</v>
      </c>
      <c r="R81" s="14">
        <v>9279</v>
      </c>
      <c r="S81" s="279">
        <v>8988</v>
      </c>
    </row>
    <row r="82" spans="1:19" ht="15">
      <c r="A82" s="267" t="s">
        <v>196</v>
      </c>
      <c r="B82" s="278"/>
      <c r="C82" s="268"/>
      <c r="D82" s="268"/>
      <c r="E82" s="268"/>
      <c r="F82" s="268"/>
      <c r="G82" s="268"/>
      <c r="H82" s="268"/>
      <c r="I82" s="268"/>
      <c r="J82" s="268"/>
      <c r="K82" s="268"/>
      <c r="L82" s="268"/>
      <c r="M82" s="268"/>
      <c r="N82" s="268"/>
      <c r="O82" s="268"/>
      <c r="P82" s="268"/>
      <c r="Q82" s="268"/>
      <c r="R82" s="268"/>
      <c r="S82" s="276"/>
    </row>
    <row r="83" spans="1:19" ht="15">
      <c r="A83" s="83" t="s">
        <v>138</v>
      </c>
      <c r="B83" s="43">
        <v>7971</v>
      </c>
      <c r="C83" s="14">
        <v>7047</v>
      </c>
      <c r="D83" s="14">
        <v>5994</v>
      </c>
      <c r="E83" s="14">
        <v>5274</v>
      </c>
      <c r="F83" s="14">
        <v>4731</v>
      </c>
      <c r="G83" s="14">
        <v>4233</v>
      </c>
      <c r="H83" s="14">
        <v>3786</v>
      </c>
      <c r="I83" s="14">
        <v>3366</v>
      </c>
      <c r="J83" s="14">
        <v>3111</v>
      </c>
      <c r="K83" s="14">
        <v>2811</v>
      </c>
      <c r="L83" s="14">
        <v>2454</v>
      </c>
      <c r="M83" s="14">
        <v>2262</v>
      </c>
      <c r="N83" s="14">
        <v>2172</v>
      </c>
      <c r="O83" s="14">
        <v>2094</v>
      </c>
      <c r="P83" s="14">
        <v>2016</v>
      </c>
      <c r="Q83" s="14">
        <v>1953</v>
      </c>
      <c r="R83" s="14">
        <v>1887</v>
      </c>
      <c r="S83" s="279">
        <v>1824</v>
      </c>
    </row>
    <row r="84" spans="1:19" ht="15.75" thickBot="1">
      <c r="A84" s="84" t="s">
        <v>139</v>
      </c>
      <c r="B84" s="19">
        <v>9000</v>
      </c>
      <c r="C84" s="19">
        <v>8025</v>
      </c>
      <c r="D84" s="19">
        <v>6810</v>
      </c>
      <c r="E84" s="19">
        <v>5907</v>
      </c>
      <c r="F84" s="19">
        <v>5256</v>
      </c>
      <c r="G84" s="19">
        <v>4683</v>
      </c>
      <c r="H84" s="19">
        <v>4068</v>
      </c>
      <c r="I84" s="19">
        <v>3570</v>
      </c>
      <c r="J84" s="19">
        <v>3234</v>
      </c>
      <c r="K84" s="19">
        <v>2829</v>
      </c>
      <c r="L84" s="19">
        <v>2394</v>
      </c>
      <c r="M84" s="19">
        <v>2118</v>
      </c>
      <c r="N84" s="19">
        <v>2037</v>
      </c>
      <c r="O84" s="19">
        <v>1965</v>
      </c>
      <c r="P84" s="19">
        <v>1884</v>
      </c>
      <c r="Q84" s="19">
        <v>1815</v>
      </c>
      <c r="R84" s="19">
        <v>1743</v>
      </c>
      <c r="S84" s="273">
        <v>1674</v>
      </c>
    </row>
    <row r="86" spans="1:19" ht="15" thickBot="1"/>
    <row r="87" spans="1:19" ht="15">
      <c r="A87" s="72"/>
      <c r="B87" s="455" t="s">
        <v>440</v>
      </c>
      <c r="C87" s="456"/>
      <c r="D87" s="456"/>
      <c r="E87" s="456"/>
      <c r="F87" s="456"/>
      <c r="G87" s="456"/>
      <c r="H87" s="456"/>
      <c r="I87" s="456"/>
      <c r="J87" s="456"/>
      <c r="K87" s="456"/>
      <c r="L87" s="456"/>
      <c r="M87" s="456"/>
      <c r="N87" s="456"/>
      <c r="O87" s="456"/>
      <c r="P87" s="456"/>
      <c r="Q87" s="456"/>
      <c r="R87" s="456"/>
      <c r="S87" s="457"/>
    </row>
    <row r="88" spans="1:19" ht="15">
      <c r="A88" s="317" t="s">
        <v>193</v>
      </c>
      <c r="B88" s="183">
        <v>1</v>
      </c>
      <c r="C88" s="183">
        <v>2</v>
      </c>
      <c r="D88" s="183">
        <v>3</v>
      </c>
      <c r="E88" s="183">
        <v>4</v>
      </c>
      <c r="F88" s="183">
        <v>5</v>
      </c>
      <c r="G88" s="183">
        <v>6</v>
      </c>
      <c r="H88" s="183">
        <v>7</v>
      </c>
      <c r="I88" s="183">
        <v>8</v>
      </c>
      <c r="J88" s="183">
        <v>9</v>
      </c>
      <c r="K88" s="183">
        <v>10</v>
      </c>
      <c r="L88" s="183">
        <v>11</v>
      </c>
      <c r="M88" s="183">
        <v>12</v>
      </c>
      <c r="N88" s="183">
        <v>13</v>
      </c>
      <c r="O88" s="183">
        <v>14</v>
      </c>
      <c r="P88" s="183">
        <v>15</v>
      </c>
      <c r="Q88" s="183">
        <v>16</v>
      </c>
      <c r="R88" s="183">
        <v>17</v>
      </c>
      <c r="S88" s="186">
        <v>18</v>
      </c>
    </row>
    <row r="89" spans="1:19" ht="15">
      <c r="A89" s="266" t="s">
        <v>194</v>
      </c>
      <c r="B89" s="265"/>
      <c r="C89" s="178"/>
      <c r="D89" s="178"/>
      <c r="E89" s="178"/>
      <c r="F89" s="178"/>
      <c r="G89" s="178"/>
      <c r="H89" s="178"/>
      <c r="I89" s="178"/>
      <c r="J89" s="178"/>
      <c r="K89" s="178"/>
      <c r="L89" s="178"/>
      <c r="M89" s="178"/>
      <c r="N89" s="178"/>
      <c r="O89" s="178"/>
      <c r="P89" s="178"/>
      <c r="Q89" s="178"/>
      <c r="R89" s="178"/>
      <c r="S89" s="316"/>
    </row>
    <row r="90" spans="1:19" ht="15">
      <c r="A90" s="263" t="s">
        <v>123</v>
      </c>
      <c r="B90" s="14">
        <v>141</v>
      </c>
      <c r="C90" s="14">
        <v>114</v>
      </c>
      <c r="D90" s="14">
        <v>90</v>
      </c>
      <c r="E90" s="14">
        <v>81</v>
      </c>
      <c r="F90" s="14">
        <v>72</v>
      </c>
      <c r="G90" s="14">
        <v>66</v>
      </c>
      <c r="H90" s="14">
        <v>54</v>
      </c>
      <c r="I90" s="14">
        <v>45</v>
      </c>
      <c r="J90" s="14">
        <v>45</v>
      </c>
      <c r="K90" s="14">
        <v>42</v>
      </c>
      <c r="L90" s="14">
        <v>39</v>
      </c>
      <c r="M90" s="14">
        <v>36</v>
      </c>
      <c r="N90" s="14">
        <v>36</v>
      </c>
      <c r="O90" s="14">
        <v>33</v>
      </c>
      <c r="P90" s="14">
        <v>27</v>
      </c>
      <c r="Q90" s="14">
        <v>27</v>
      </c>
      <c r="R90" s="14">
        <v>24</v>
      </c>
      <c r="S90" s="279">
        <v>24</v>
      </c>
    </row>
    <row r="91" spans="1:19" ht="15">
      <c r="A91" s="263" t="s">
        <v>124</v>
      </c>
      <c r="B91" s="14">
        <v>2919</v>
      </c>
      <c r="C91" s="14">
        <v>2529</v>
      </c>
      <c r="D91" s="14">
        <v>2187</v>
      </c>
      <c r="E91" s="14">
        <v>1962</v>
      </c>
      <c r="F91" s="14">
        <v>1782</v>
      </c>
      <c r="G91" s="14">
        <v>1644</v>
      </c>
      <c r="H91" s="14">
        <v>1533</v>
      </c>
      <c r="I91" s="14">
        <v>1437</v>
      </c>
      <c r="J91" s="14">
        <v>1353</v>
      </c>
      <c r="K91" s="14">
        <v>1293</v>
      </c>
      <c r="L91" s="14">
        <v>1209</v>
      </c>
      <c r="M91" s="14">
        <v>1143</v>
      </c>
      <c r="N91" s="14">
        <v>1086</v>
      </c>
      <c r="O91" s="14">
        <v>1044</v>
      </c>
      <c r="P91" s="14">
        <v>990</v>
      </c>
      <c r="Q91" s="14">
        <v>948</v>
      </c>
      <c r="R91" s="14">
        <v>918</v>
      </c>
      <c r="S91" s="279">
        <v>879</v>
      </c>
    </row>
    <row r="92" spans="1:19" ht="15">
      <c r="A92" s="263" t="s">
        <v>125</v>
      </c>
      <c r="B92" s="14">
        <v>9741</v>
      </c>
      <c r="C92" s="14">
        <v>8754</v>
      </c>
      <c r="D92" s="14">
        <v>7857</v>
      </c>
      <c r="E92" s="14">
        <v>7128</v>
      </c>
      <c r="F92" s="14">
        <v>6582</v>
      </c>
      <c r="G92" s="14">
        <v>6162</v>
      </c>
      <c r="H92" s="14">
        <v>5802</v>
      </c>
      <c r="I92" s="14">
        <v>5475</v>
      </c>
      <c r="J92" s="14">
        <v>5202</v>
      </c>
      <c r="K92" s="14">
        <v>4968</v>
      </c>
      <c r="L92" s="14">
        <v>4752</v>
      </c>
      <c r="M92" s="14">
        <v>4548</v>
      </c>
      <c r="N92" s="14">
        <v>4371</v>
      </c>
      <c r="O92" s="14">
        <v>4197</v>
      </c>
      <c r="P92" s="14">
        <v>4026</v>
      </c>
      <c r="Q92" s="14">
        <v>3873</v>
      </c>
      <c r="R92" s="14">
        <v>3720</v>
      </c>
      <c r="S92" s="279">
        <v>3585</v>
      </c>
    </row>
    <row r="93" spans="1:19" ht="15">
      <c r="A93" s="263" t="s">
        <v>126</v>
      </c>
      <c r="B93" s="14">
        <v>7218</v>
      </c>
      <c r="C93" s="14">
        <v>6615</v>
      </c>
      <c r="D93" s="14">
        <v>5997</v>
      </c>
      <c r="E93" s="14">
        <v>5496</v>
      </c>
      <c r="F93" s="14">
        <v>5136</v>
      </c>
      <c r="G93" s="14">
        <v>4788</v>
      </c>
      <c r="H93" s="14">
        <v>4494</v>
      </c>
      <c r="I93" s="14">
        <v>4257</v>
      </c>
      <c r="J93" s="14">
        <v>4032</v>
      </c>
      <c r="K93" s="14">
        <v>3864</v>
      </c>
      <c r="L93" s="14">
        <v>3711</v>
      </c>
      <c r="M93" s="14">
        <v>3555</v>
      </c>
      <c r="N93" s="14">
        <v>3411</v>
      </c>
      <c r="O93" s="14">
        <v>3276</v>
      </c>
      <c r="P93" s="14">
        <v>3174</v>
      </c>
      <c r="Q93" s="14">
        <v>3048</v>
      </c>
      <c r="R93" s="14">
        <v>2955</v>
      </c>
      <c r="S93" s="279">
        <v>2871</v>
      </c>
    </row>
    <row r="94" spans="1:19" ht="15">
      <c r="A94" s="263" t="s">
        <v>127</v>
      </c>
      <c r="B94" s="14">
        <v>4980</v>
      </c>
      <c r="C94" s="14">
        <v>4605</v>
      </c>
      <c r="D94" s="14">
        <v>4221</v>
      </c>
      <c r="E94" s="14">
        <v>3888</v>
      </c>
      <c r="F94" s="14">
        <v>3621</v>
      </c>
      <c r="G94" s="14">
        <v>3399</v>
      </c>
      <c r="H94" s="14">
        <v>3186</v>
      </c>
      <c r="I94" s="14">
        <v>3039</v>
      </c>
      <c r="J94" s="14">
        <v>2904</v>
      </c>
      <c r="K94" s="14">
        <v>2763</v>
      </c>
      <c r="L94" s="14">
        <v>2646</v>
      </c>
      <c r="M94" s="14">
        <v>2538</v>
      </c>
      <c r="N94" s="14">
        <v>2469</v>
      </c>
      <c r="O94" s="14">
        <v>2391</v>
      </c>
      <c r="P94" s="14">
        <v>2313</v>
      </c>
      <c r="Q94" s="14">
        <v>2226</v>
      </c>
      <c r="R94" s="14">
        <v>2166</v>
      </c>
      <c r="S94" s="279">
        <v>2106</v>
      </c>
    </row>
    <row r="95" spans="1:19" ht="15">
      <c r="A95" s="263" t="s">
        <v>128</v>
      </c>
      <c r="B95" s="14">
        <v>4095</v>
      </c>
      <c r="C95" s="14">
        <v>3807</v>
      </c>
      <c r="D95" s="14">
        <v>3492</v>
      </c>
      <c r="E95" s="14">
        <v>3231</v>
      </c>
      <c r="F95" s="14">
        <v>3018</v>
      </c>
      <c r="G95" s="14">
        <v>2850</v>
      </c>
      <c r="H95" s="14">
        <v>2697</v>
      </c>
      <c r="I95" s="14">
        <v>2553</v>
      </c>
      <c r="J95" s="14">
        <v>2463</v>
      </c>
      <c r="K95" s="14">
        <v>2358</v>
      </c>
      <c r="L95" s="14">
        <v>2283</v>
      </c>
      <c r="M95" s="14">
        <v>2190</v>
      </c>
      <c r="N95" s="14">
        <v>2100</v>
      </c>
      <c r="O95" s="14">
        <v>2043</v>
      </c>
      <c r="P95" s="14">
        <v>1962</v>
      </c>
      <c r="Q95" s="14">
        <v>1917</v>
      </c>
      <c r="R95" s="14">
        <v>1875</v>
      </c>
      <c r="S95" s="279">
        <v>1812</v>
      </c>
    </row>
    <row r="96" spans="1:19" ht="15">
      <c r="A96" s="263" t="s">
        <v>129</v>
      </c>
      <c r="B96" s="14">
        <v>4176</v>
      </c>
      <c r="C96" s="14">
        <v>3939</v>
      </c>
      <c r="D96" s="14">
        <v>3615</v>
      </c>
      <c r="E96" s="14">
        <v>3351</v>
      </c>
      <c r="F96" s="14">
        <v>3141</v>
      </c>
      <c r="G96" s="14">
        <v>2976</v>
      </c>
      <c r="H96" s="14">
        <v>2838</v>
      </c>
      <c r="I96" s="14">
        <v>2706</v>
      </c>
      <c r="J96" s="14">
        <v>2598</v>
      </c>
      <c r="K96" s="14">
        <v>2472</v>
      </c>
      <c r="L96" s="14">
        <v>2388</v>
      </c>
      <c r="M96" s="14">
        <v>2304</v>
      </c>
      <c r="N96" s="14">
        <v>2229</v>
      </c>
      <c r="O96" s="14">
        <v>2157</v>
      </c>
      <c r="P96" s="14">
        <v>2097</v>
      </c>
      <c r="Q96" s="14">
        <v>2043</v>
      </c>
      <c r="R96" s="14">
        <v>1980</v>
      </c>
      <c r="S96" s="279">
        <v>1926</v>
      </c>
    </row>
    <row r="97" spans="1:19" ht="15">
      <c r="A97" s="263" t="s">
        <v>130</v>
      </c>
      <c r="B97" s="14">
        <v>3888</v>
      </c>
      <c r="C97" s="14">
        <v>3648</v>
      </c>
      <c r="D97" s="14">
        <v>3327</v>
      </c>
      <c r="E97" s="14">
        <v>3096</v>
      </c>
      <c r="F97" s="14">
        <v>2913</v>
      </c>
      <c r="G97" s="14">
        <v>2739</v>
      </c>
      <c r="H97" s="14">
        <v>2589</v>
      </c>
      <c r="I97" s="14">
        <v>2484</v>
      </c>
      <c r="J97" s="14">
        <v>2385</v>
      </c>
      <c r="K97" s="14">
        <v>2301</v>
      </c>
      <c r="L97" s="14">
        <v>2214</v>
      </c>
      <c r="M97" s="14">
        <v>2127</v>
      </c>
      <c r="N97" s="14">
        <v>2055</v>
      </c>
      <c r="O97" s="14">
        <v>1986</v>
      </c>
      <c r="P97" s="14">
        <v>1935</v>
      </c>
      <c r="Q97" s="14">
        <v>1890</v>
      </c>
      <c r="R97" s="14">
        <v>1830</v>
      </c>
      <c r="S97" s="279">
        <v>1779</v>
      </c>
    </row>
    <row r="98" spans="1:19" ht="15">
      <c r="A98" s="263" t="s">
        <v>131</v>
      </c>
      <c r="B98" s="14">
        <v>3450</v>
      </c>
      <c r="C98" s="14">
        <v>3252</v>
      </c>
      <c r="D98" s="14">
        <v>2997</v>
      </c>
      <c r="E98" s="14">
        <v>2805</v>
      </c>
      <c r="F98" s="14">
        <v>2628</v>
      </c>
      <c r="G98" s="14">
        <v>2490</v>
      </c>
      <c r="H98" s="14">
        <v>2358</v>
      </c>
      <c r="I98" s="14">
        <v>2253</v>
      </c>
      <c r="J98" s="14">
        <v>2178</v>
      </c>
      <c r="K98" s="14">
        <v>2094</v>
      </c>
      <c r="L98" s="14">
        <v>2016</v>
      </c>
      <c r="M98" s="14">
        <v>1950</v>
      </c>
      <c r="N98" s="14">
        <v>1905</v>
      </c>
      <c r="O98" s="14">
        <v>1854</v>
      </c>
      <c r="P98" s="14">
        <v>1803</v>
      </c>
      <c r="Q98" s="14">
        <v>1761</v>
      </c>
      <c r="R98" s="14">
        <v>1716</v>
      </c>
      <c r="S98" s="279">
        <v>1680</v>
      </c>
    </row>
    <row r="99" spans="1:19" ht="15">
      <c r="A99" s="263" t="s">
        <v>132</v>
      </c>
      <c r="B99" s="14">
        <v>2631</v>
      </c>
      <c r="C99" s="14">
        <v>2484</v>
      </c>
      <c r="D99" s="14">
        <v>2262</v>
      </c>
      <c r="E99" s="14">
        <v>2103</v>
      </c>
      <c r="F99" s="14">
        <v>1959</v>
      </c>
      <c r="G99" s="14">
        <v>1851</v>
      </c>
      <c r="H99" s="14">
        <v>1761</v>
      </c>
      <c r="I99" s="14">
        <v>1686</v>
      </c>
      <c r="J99" s="14">
        <v>1599</v>
      </c>
      <c r="K99" s="14">
        <v>1539</v>
      </c>
      <c r="L99" s="14">
        <v>1488</v>
      </c>
      <c r="M99" s="14">
        <v>1452</v>
      </c>
      <c r="N99" s="14">
        <v>1422</v>
      </c>
      <c r="O99" s="14">
        <v>1383</v>
      </c>
      <c r="P99" s="14">
        <v>1341</v>
      </c>
      <c r="Q99" s="14">
        <v>1302</v>
      </c>
      <c r="R99" s="14">
        <v>1269</v>
      </c>
      <c r="S99" s="279">
        <v>1239</v>
      </c>
    </row>
    <row r="100" spans="1:19" ht="15">
      <c r="A100" s="103" t="s">
        <v>133</v>
      </c>
      <c r="B100" s="14">
        <v>1245</v>
      </c>
      <c r="C100" s="14">
        <v>1167</v>
      </c>
      <c r="D100" s="14">
        <v>1047</v>
      </c>
      <c r="E100" s="14">
        <v>978</v>
      </c>
      <c r="F100" s="14">
        <v>933</v>
      </c>
      <c r="G100" s="14">
        <v>870</v>
      </c>
      <c r="H100" s="14">
        <v>828</v>
      </c>
      <c r="I100" s="14">
        <v>792</v>
      </c>
      <c r="J100" s="14">
        <v>765</v>
      </c>
      <c r="K100" s="14">
        <v>735</v>
      </c>
      <c r="L100" s="14">
        <v>702</v>
      </c>
      <c r="M100" s="14">
        <v>678</v>
      </c>
      <c r="N100" s="14">
        <v>660</v>
      </c>
      <c r="O100" s="14">
        <v>651</v>
      </c>
      <c r="P100" s="14">
        <v>642</v>
      </c>
      <c r="Q100" s="14">
        <v>624</v>
      </c>
      <c r="R100" s="14">
        <v>606</v>
      </c>
      <c r="S100" s="279">
        <v>591</v>
      </c>
    </row>
    <row r="101" spans="1:19" ht="15">
      <c r="A101" s="266" t="s">
        <v>196</v>
      </c>
      <c r="B101" s="278"/>
      <c r="C101" s="268"/>
      <c r="D101" s="268"/>
      <c r="E101" s="268"/>
      <c r="F101" s="268"/>
      <c r="G101" s="268"/>
      <c r="H101" s="268"/>
      <c r="I101" s="268"/>
      <c r="J101" s="268"/>
      <c r="K101" s="268"/>
      <c r="L101" s="268"/>
      <c r="M101" s="268"/>
      <c r="N101" s="268"/>
      <c r="O101" s="268"/>
      <c r="P101" s="268"/>
      <c r="Q101" s="268"/>
      <c r="R101" s="268"/>
      <c r="S101" s="276"/>
    </row>
    <row r="102" spans="1:19" ht="15">
      <c r="A102" s="263" t="s">
        <v>123</v>
      </c>
      <c r="B102" s="43">
        <v>57</v>
      </c>
      <c r="C102" s="14">
        <v>36</v>
      </c>
      <c r="D102" s="14">
        <v>27</v>
      </c>
      <c r="E102" s="14">
        <v>21</v>
      </c>
      <c r="F102" s="14">
        <v>18</v>
      </c>
      <c r="G102" s="14">
        <v>12</v>
      </c>
      <c r="H102" s="14">
        <v>12</v>
      </c>
      <c r="I102" s="14">
        <v>12</v>
      </c>
      <c r="J102" s="14">
        <v>9</v>
      </c>
      <c r="K102" s="14">
        <v>9</v>
      </c>
      <c r="L102" s="14">
        <v>9</v>
      </c>
      <c r="M102" s="14">
        <v>9</v>
      </c>
      <c r="N102" s="14">
        <v>9</v>
      </c>
      <c r="O102" s="14">
        <v>6</v>
      </c>
      <c r="P102" s="14">
        <v>9</v>
      </c>
      <c r="Q102" s="14">
        <v>6</v>
      </c>
      <c r="R102" s="14">
        <v>6</v>
      </c>
      <c r="S102" s="279">
        <v>6</v>
      </c>
    </row>
    <row r="103" spans="1:19" ht="15">
      <c r="A103" s="263" t="s">
        <v>124</v>
      </c>
      <c r="B103" s="43">
        <v>960</v>
      </c>
      <c r="C103" s="14">
        <v>786</v>
      </c>
      <c r="D103" s="14">
        <v>645</v>
      </c>
      <c r="E103" s="14">
        <v>534</v>
      </c>
      <c r="F103" s="14">
        <v>459</v>
      </c>
      <c r="G103" s="14">
        <v>396</v>
      </c>
      <c r="H103" s="14">
        <v>351</v>
      </c>
      <c r="I103" s="14">
        <v>300</v>
      </c>
      <c r="J103" s="14">
        <v>270</v>
      </c>
      <c r="K103" s="14">
        <v>234</v>
      </c>
      <c r="L103" s="14">
        <v>189</v>
      </c>
      <c r="M103" s="14">
        <v>165</v>
      </c>
      <c r="N103" s="14">
        <v>156</v>
      </c>
      <c r="O103" s="14">
        <v>153</v>
      </c>
      <c r="P103" s="14">
        <v>144</v>
      </c>
      <c r="Q103" s="14">
        <v>135</v>
      </c>
      <c r="R103" s="14">
        <v>132</v>
      </c>
      <c r="S103" s="279">
        <v>126</v>
      </c>
    </row>
    <row r="104" spans="1:19" ht="15">
      <c r="A104" s="263" t="s">
        <v>125</v>
      </c>
      <c r="B104" s="43">
        <v>3351</v>
      </c>
      <c r="C104" s="14">
        <v>2844</v>
      </c>
      <c r="D104" s="14">
        <v>2361</v>
      </c>
      <c r="E104" s="14">
        <v>2031</v>
      </c>
      <c r="F104" s="14">
        <v>1779</v>
      </c>
      <c r="G104" s="14">
        <v>1587</v>
      </c>
      <c r="H104" s="14">
        <v>1386</v>
      </c>
      <c r="I104" s="14">
        <v>1230</v>
      </c>
      <c r="J104" s="14">
        <v>1116</v>
      </c>
      <c r="K104" s="14">
        <v>984</v>
      </c>
      <c r="L104" s="14">
        <v>873</v>
      </c>
      <c r="M104" s="14">
        <v>798</v>
      </c>
      <c r="N104" s="14">
        <v>765</v>
      </c>
      <c r="O104" s="14">
        <v>732</v>
      </c>
      <c r="P104" s="14">
        <v>702</v>
      </c>
      <c r="Q104" s="14">
        <v>675</v>
      </c>
      <c r="R104" s="14">
        <v>648</v>
      </c>
      <c r="S104" s="279">
        <v>627</v>
      </c>
    </row>
    <row r="105" spans="1:19" ht="15">
      <c r="A105" s="263" t="s">
        <v>126</v>
      </c>
      <c r="B105" s="43">
        <v>2481</v>
      </c>
      <c r="C105" s="14">
        <v>2217</v>
      </c>
      <c r="D105" s="14">
        <v>1923</v>
      </c>
      <c r="E105" s="14">
        <v>1686</v>
      </c>
      <c r="F105" s="14">
        <v>1512</v>
      </c>
      <c r="G105" s="14">
        <v>1362</v>
      </c>
      <c r="H105" s="14">
        <v>1209</v>
      </c>
      <c r="I105" s="14">
        <v>1089</v>
      </c>
      <c r="J105" s="14">
        <v>993</v>
      </c>
      <c r="K105" s="14">
        <v>903</v>
      </c>
      <c r="L105" s="14">
        <v>798</v>
      </c>
      <c r="M105" s="14">
        <v>738</v>
      </c>
      <c r="N105" s="14">
        <v>708</v>
      </c>
      <c r="O105" s="14">
        <v>681</v>
      </c>
      <c r="P105" s="14">
        <v>654</v>
      </c>
      <c r="Q105" s="14">
        <v>633</v>
      </c>
      <c r="R105" s="14">
        <v>603</v>
      </c>
      <c r="S105" s="279">
        <v>582</v>
      </c>
    </row>
    <row r="106" spans="1:19" ht="15">
      <c r="A106" s="263" t="s">
        <v>127</v>
      </c>
      <c r="B106" s="14">
        <v>1827</v>
      </c>
      <c r="C106" s="14">
        <v>1650</v>
      </c>
      <c r="D106" s="14">
        <v>1407</v>
      </c>
      <c r="E106" s="14">
        <v>1209</v>
      </c>
      <c r="F106" s="14">
        <v>1068</v>
      </c>
      <c r="G106" s="14">
        <v>978</v>
      </c>
      <c r="H106" s="14">
        <v>885</v>
      </c>
      <c r="I106" s="14">
        <v>774</v>
      </c>
      <c r="J106" s="14">
        <v>708</v>
      </c>
      <c r="K106" s="14">
        <v>636</v>
      </c>
      <c r="L106" s="14">
        <v>549</v>
      </c>
      <c r="M106" s="14">
        <v>489</v>
      </c>
      <c r="N106" s="14">
        <v>468</v>
      </c>
      <c r="O106" s="14">
        <v>453</v>
      </c>
      <c r="P106" s="14">
        <v>438</v>
      </c>
      <c r="Q106" s="14">
        <v>426</v>
      </c>
      <c r="R106" s="14">
        <v>417</v>
      </c>
      <c r="S106" s="279">
        <v>402</v>
      </c>
    </row>
    <row r="107" spans="1:19" ht="15">
      <c r="A107" s="263" t="s">
        <v>128</v>
      </c>
      <c r="B107" s="14">
        <v>1653</v>
      </c>
      <c r="C107" s="14">
        <v>1476</v>
      </c>
      <c r="D107" s="14">
        <v>1278</v>
      </c>
      <c r="E107" s="14">
        <v>1122</v>
      </c>
      <c r="F107" s="14">
        <v>1020</v>
      </c>
      <c r="G107" s="14">
        <v>909</v>
      </c>
      <c r="H107" s="14">
        <v>807</v>
      </c>
      <c r="I107" s="14">
        <v>723</v>
      </c>
      <c r="J107" s="14">
        <v>660</v>
      </c>
      <c r="K107" s="14">
        <v>594</v>
      </c>
      <c r="L107" s="14">
        <v>513</v>
      </c>
      <c r="M107" s="14">
        <v>474</v>
      </c>
      <c r="N107" s="14">
        <v>447</v>
      </c>
      <c r="O107" s="14">
        <v>432</v>
      </c>
      <c r="P107" s="14">
        <v>423</v>
      </c>
      <c r="Q107" s="14">
        <v>411</v>
      </c>
      <c r="R107" s="14">
        <v>402</v>
      </c>
      <c r="S107" s="279">
        <v>384</v>
      </c>
    </row>
    <row r="108" spans="1:19" ht="15">
      <c r="A108" s="263" t="s">
        <v>129</v>
      </c>
      <c r="B108" s="14">
        <v>1719</v>
      </c>
      <c r="C108" s="14">
        <v>1554</v>
      </c>
      <c r="D108" s="14">
        <v>1335</v>
      </c>
      <c r="E108" s="14">
        <v>1191</v>
      </c>
      <c r="F108" s="14">
        <v>1071</v>
      </c>
      <c r="G108" s="14">
        <v>966</v>
      </c>
      <c r="H108" s="14">
        <v>867</v>
      </c>
      <c r="I108" s="14">
        <v>774</v>
      </c>
      <c r="J108" s="14">
        <v>720</v>
      </c>
      <c r="K108" s="14">
        <v>648</v>
      </c>
      <c r="L108" s="14">
        <v>549</v>
      </c>
      <c r="M108" s="14">
        <v>492</v>
      </c>
      <c r="N108" s="14">
        <v>477</v>
      </c>
      <c r="O108" s="14">
        <v>459</v>
      </c>
      <c r="P108" s="14">
        <v>441</v>
      </c>
      <c r="Q108" s="14">
        <v>426</v>
      </c>
      <c r="R108" s="14">
        <v>411</v>
      </c>
      <c r="S108" s="279">
        <v>399</v>
      </c>
    </row>
    <row r="109" spans="1:19" ht="15">
      <c r="A109" s="263" t="s">
        <v>130</v>
      </c>
      <c r="B109" s="14">
        <v>1641</v>
      </c>
      <c r="C109" s="14">
        <v>1485</v>
      </c>
      <c r="D109" s="14">
        <v>1245</v>
      </c>
      <c r="E109" s="14">
        <v>1116</v>
      </c>
      <c r="F109" s="14">
        <v>1008</v>
      </c>
      <c r="G109" s="14">
        <v>912</v>
      </c>
      <c r="H109" s="14">
        <v>798</v>
      </c>
      <c r="I109" s="14">
        <v>696</v>
      </c>
      <c r="J109" s="14">
        <v>630</v>
      </c>
      <c r="K109" s="14">
        <v>570</v>
      </c>
      <c r="L109" s="14">
        <v>483</v>
      </c>
      <c r="M109" s="14">
        <v>435</v>
      </c>
      <c r="N109" s="14">
        <v>420</v>
      </c>
      <c r="O109" s="14">
        <v>411</v>
      </c>
      <c r="P109" s="14">
        <v>393</v>
      </c>
      <c r="Q109" s="14">
        <v>384</v>
      </c>
      <c r="R109" s="14">
        <v>366</v>
      </c>
      <c r="S109" s="279">
        <v>354</v>
      </c>
    </row>
    <row r="110" spans="1:19" ht="15">
      <c r="A110" s="263" t="s">
        <v>131</v>
      </c>
      <c r="B110" s="14">
        <v>1509</v>
      </c>
      <c r="C110" s="14">
        <v>1374</v>
      </c>
      <c r="D110" s="14">
        <v>1173</v>
      </c>
      <c r="E110" s="14">
        <v>1035</v>
      </c>
      <c r="F110" s="14">
        <v>936</v>
      </c>
      <c r="G110" s="14">
        <v>837</v>
      </c>
      <c r="H110" s="14">
        <v>717</v>
      </c>
      <c r="I110" s="14">
        <v>630</v>
      </c>
      <c r="J110" s="14">
        <v>585</v>
      </c>
      <c r="K110" s="14">
        <v>510</v>
      </c>
      <c r="L110" s="14">
        <v>429</v>
      </c>
      <c r="M110" s="14">
        <v>387</v>
      </c>
      <c r="N110" s="14">
        <v>366</v>
      </c>
      <c r="O110" s="14">
        <v>351</v>
      </c>
      <c r="P110" s="14">
        <v>339</v>
      </c>
      <c r="Q110" s="14">
        <v>327</v>
      </c>
      <c r="R110" s="14">
        <v>321</v>
      </c>
      <c r="S110" s="279">
        <v>300</v>
      </c>
    </row>
    <row r="111" spans="1:19" ht="15">
      <c r="A111" s="263" t="s">
        <v>132</v>
      </c>
      <c r="B111" s="14">
        <v>1158</v>
      </c>
      <c r="C111" s="14">
        <v>1068</v>
      </c>
      <c r="D111" s="14">
        <v>915</v>
      </c>
      <c r="E111" s="14">
        <v>804</v>
      </c>
      <c r="F111" s="14">
        <v>720</v>
      </c>
      <c r="G111" s="14">
        <v>633</v>
      </c>
      <c r="H111" s="14">
        <v>537</v>
      </c>
      <c r="I111" s="14">
        <v>474</v>
      </c>
      <c r="J111" s="14">
        <v>432</v>
      </c>
      <c r="K111" s="14">
        <v>366</v>
      </c>
      <c r="L111" s="14">
        <v>306</v>
      </c>
      <c r="M111" s="14">
        <v>264</v>
      </c>
      <c r="N111" s="14">
        <v>258</v>
      </c>
      <c r="O111" s="14">
        <v>252</v>
      </c>
      <c r="P111" s="14">
        <v>240</v>
      </c>
      <c r="Q111" s="14">
        <v>228</v>
      </c>
      <c r="R111" s="14">
        <v>219</v>
      </c>
      <c r="S111" s="279">
        <v>213</v>
      </c>
    </row>
    <row r="112" spans="1:19" ht="15.75" thickBot="1">
      <c r="A112" s="84" t="s">
        <v>133</v>
      </c>
      <c r="B112" s="19">
        <v>621</v>
      </c>
      <c r="C112" s="19">
        <v>570</v>
      </c>
      <c r="D112" s="19">
        <v>492</v>
      </c>
      <c r="E112" s="19">
        <v>429</v>
      </c>
      <c r="F112" s="19">
        <v>387</v>
      </c>
      <c r="G112" s="19">
        <v>330</v>
      </c>
      <c r="H112" s="19">
        <v>288</v>
      </c>
      <c r="I112" s="19">
        <v>240</v>
      </c>
      <c r="J112" s="19">
        <v>219</v>
      </c>
      <c r="K112" s="19">
        <v>180</v>
      </c>
      <c r="L112" s="19">
        <v>147</v>
      </c>
      <c r="M112" s="19">
        <v>126</v>
      </c>
      <c r="N112" s="19">
        <v>126</v>
      </c>
      <c r="O112" s="19">
        <v>123</v>
      </c>
      <c r="P112" s="19">
        <v>117</v>
      </c>
      <c r="Q112" s="19">
        <v>114</v>
      </c>
      <c r="R112" s="19">
        <v>108</v>
      </c>
      <c r="S112" s="273">
        <v>105</v>
      </c>
    </row>
    <row r="113" spans="1:19" ht="15" thickBot="1"/>
    <row r="114" spans="1:19" ht="15">
      <c r="A114" s="72"/>
      <c r="B114" s="455" t="s">
        <v>440</v>
      </c>
      <c r="C114" s="456"/>
      <c r="D114" s="456"/>
      <c r="E114" s="456"/>
      <c r="F114" s="456"/>
      <c r="G114" s="456"/>
      <c r="H114" s="456"/>
      <c r="I114" s="456"/>
      <c r="J114" s="456"/>
      <c r="K114" s="456"/>
      <c r="L114" s="456"/>
      <c r="M114" s="456"/>
      <c r="N114" s="456"/>
      <c r="O114" s="456"/>
      <c r="P114" s="456"/>
      <c r="Q114" s="456"/>
      <c r="R114" s="456"/>
      <c r="S114" s="457"/>
    </row>
    <row r="115" spans="1:19" ht="15">
      <c r="A115" s="317" t="s">
        <v>193</v>
      </c>
      <c r="B115" s="183">
        <v>1</v>
      </c>
      <c r="C115" s="183">
        <v>2</v>
      </c>
      <c r="D115" s="183">
        <v>3</v>
      </c>
      <c r="E115" s="183">
        <v>4</v>
      </c>
      <c r="F115" s="183">
        <v>5</v>
      </c>
      <c r="G115" s="183">
        <v>6</v>
      </c>
      <c r="H115" s="183">
        <v>7</v>
      </c>
      <c r="I115" s="183">
        <v>8</v>
      </c>
      <c r="J115" s="183">
        <v>9</v>
      </c>
      <c r="K115" s="183">
        <v>10</v>
      </c>
      <c r="L115" s="183">
        <v>11</v>
      </c>
      <c r="M115" s="183">
        <v>12</v>
      </c>
      <c r="N115" s="183">
        <v>13</v>
      </c>
      <c r="O115" s="183">
        <v>14</v>
      </c>
      <c r="P115" s="183">
        <v>15</v>
      </c>
      <c r="Q115" s="183">
        <v>16</v>
      </c>
      <c r="R115" s="183">
        <v>17</v>
      </c>
      <c r="S115" s="186">
        <v>18</v>
      </c>
    </row>
    <row r="116" spans="1:19" ht="15">
      <c r="A116" s="266" t="s">
        <v>194</v>
      </c>
      <c r="B116" s="265"/>
      <c r="C116" s="178"/>
      <c r="D116" s="178"/>
      <c r="E116" s="178"/>
      <c r="F116" s="178"/>
      <c r="G116" s="178"/>
      <c r="H116" s="178"/>
      <c r="I116" s="178"/>
      <c r="J116" s="178"/>
      <c r="K116" s="178"/>
      <c r="L116" s="178"/>
      <c r="M116" s="178"/>
      <c r="N116" s="178"/>
      <c r="O116" s="178"/>
      <c r="P116" s="178"/>
      <c r="Q116" s="178"/>
      <c r="R116" s="178"/>
      <c r="S116" s="316"/>
    </row>
    <row r="117" spans="1:19" ht="15">
      <c r="A117" s="74" t="s">
        <v>219</v>
      </c>
      <c r="B117" s="14">
        <v>936</v>
      </c>
      <c r="C117" s="14">
        <v>873</v>
      </c>
      <c r="D117" s="14">
        <v>771</v>
      </c>
      <c r="E117" s="14">
        <v>726</v>
      </c>
      <c r="F117" s="14">
        <v>675</v>
      </c>
      <c r="G117" s="14">
        <v>615</v>
      </c>
      <c r="H117" s="14">
        <v>585</v>
      </c>
      <c r="I117" s="14">
        <v>558</v>
      </c>
      <c r="J117" s="14">
        <v>534</v>
      </c>
      <c r="K117" s="14">
        <v>504</v>
      </c>
      <c r="L117" s="14">
        <v>459</v>
      </c>
      <c r="M117" s="14">
        <v>435</v>
      </c>
      <c r="N117" s="14">
        <v>417</v>
      </c>
      <c r="O117" s="14">
        <v>399</v>
      </c>
      <c r="P117" s="14">
        <v>381</v>
      </c>
      <c r="Q117" s="14">
        <v>375</v>
      </c>
      <c r="R117" s="14">
        <v>363</v>
      </c>
      <c r="S117" s="279">
        <v>357</v>
      </c>
    </row>
    <row r="118" spans="1:19" ht="15">
      <c r="A118" s="74" t="s">
        <v>98</v>
      </c>
      <c r="B118" s="14">
        <v>6828</v>
      </c>
      <c r="C118" s="14">
        <v>6264</v>
      </c>
      <c r="D118" s="14">
        <v>5661</v>
      </c>
      <c r="E118" s="14">
        <v>5181</v>
      </c>
      <c r="F118" s="14">
        <v>4767</v>
      </c>
      <c r="G118" s="14">
        <v>4455</v>
      </c>
      <c r="H118" s="14">
        <v>4182</v>
      </c>
      <c r="I118" s="14">
        <v>3960</v>
      </c>
      <c r="J118" s="14">
        <v>3765</v>
      </c>
      <c r="K118" s="14">
        <v>3591</v>
      </c>
      <c r="L118" s="14">
        <v>3450</v>
      </c>
      <c r="M118" s="14">
        <v>3303</v>
      </c>
      <c r="N118" s="14">
        <v>3192</v>
      </c>
      <c r="O118" s="14">
        <v>3084</v>
      </c>
      <c r="P118" s="14">
        <v>2964</v>
      </c>
      <c r="Q118" s="14">
        <v>2862</v>
      </c>
      <c r="R118" s="14">
        <v>2775</v>
      </c>
      <c r="S118" s="279">
        <v>2685</v>
      </c>
    </row>
    <row r="119" spans="1:19" ht="15">
      <c r="A119" s="74" t="s">
        <v>97</v>
      </c>
      <c r="B119" s="14">
        <v>27771</v>
      </c>
      <c r="C119" s="14">
        <v>25395</v>
      </c>
      <c r="D119" s="14">
        <v>22908</v>
      </c>
      <c r="E119" s="14">
        <v>20928</v>
      </c>
      <c r="F119" s="14">
        <v>19467</v>
      </c>
      <c r="G119" s="14">
        <v>18213</v>
      </c>
      <c r="H119" s="14">
        <v>17151</v>
      </c>
      <c r="I119" s="14">
        <v>16299</v>
      </c>
      <c r="J119" s="14">
        <v>15549</v>
      </c>
      <c r="K119" s="14">
        <v>14877</v>
      </c>
      <c r="L119" s="14">
        <v>14259</v>
      </c>
      <c r="M119" s="14">
        <v>13695</v>
      </c>
      <c r="N119" s="14">
        <v>13215</v>
      </c>
      <c r="O119" s="14">
        <v>12762</v>
      </c>
      <c r="P119" s="14">
        <v>12321</v>
      </c>
      <c r="Q119" s="14">
        <v>11925</v>
      </c>
      <c r="R119" s="14">
        <v>11541</v>
      </c>
      <c r="S119" s="279">
        <v>11190</v>
      </c>
    </row>
    <row r="120" spans="1:19" ht="15">
      <c r="A120" s="74" t="s">
        <v>349</v>
      </c>
      <c r="B120" s="14">
        <v>372</v>
      </c>
      <c r="C120" s="14">
        <v>354</v>
      </c>
      <c r="D120" s="14">
        <v>336</v>
      </c>
      <c r="E120" s="14">
        <v>315</v>
      </c>
      <c r="F120" s="14">
        <v>303</v>
      </c>
      <c r="G120" s="14">
        <v>291</v>
      </c>
      <c r="H120" s="14">
        <v>273</v>
      </c>
      <c r="I120" s="14">
        <v>255</v>
      </c>
      <c r="J120" s="14">
        <v>246</v>
      </c>
      <c r="K120" s="14">
        <v>240</v>
      </c>
      <c r="L120" s="14">
        <v>237</v>
      </c>
      <c r="M120" s="14">
        <v>231</v>
      </c>
      <c r="N120" s="14">
        <v>222</v>
      </c>
      <c r="O120" s="14">
        <v>213</v>
      </c>
      <c r="P120" s="14">
        <v>213</v>
      </c>
      <c r="Q120" s="14">
        <v>210</v>
      </c>
      <c r="R120" s="14">
        <v>204</v>
      </c>
      <c r="S120" s="279">
        <v>198</v>
      </c>
    </row>
    <row r="121" spans="1:19" ht="15">
      <c r="A121" s="83" t="s">
        <v>101</v>
      </c>
      <c r="B121" s="14">
        <v>624</v>
      </c>
      <c r="C121" s="14">
        <v>579</v>
      </c>
      <c r="D121" s="14">
        <v>534</v>
      </c>
      <c r="E121" s="14">
        <v>495</v>
      </c>
      <c r="F121" s="14">
        <v>459</v>
      </c>
      <c r="G121" s="14">
        <v>444</v>
      </c>
      <c r="H121" s="14">
        <v>417</v>
      </c>
      <c r="I121" s="14">
        <v>399</v>
      </c>
      <c r="J121" s="14">
        <v>375</v>
      </c>
      <c r="K121" s="14">
        <v>357</v>
      </c>
      <c r="L121" s="14">
        <v>342</v>
      </c>
      <c r="M121" s="14">
        <v>327</v>
      </c>
      <c r="N121" s="14">
        <v>315</v>
      </c>
      <c r="O121" s="14">
        <v>300</v>
      </c>
      <c r="P121" s="14">
        <v>285</v>
      </c>
      <c r="Q121" s="14">
        <v>282</v>
      </c>
      <c r="R121" s="14">
        <v>276</v>
      </c>
      <c r="S121" s="279">
        <v>264</v>
      </c>
    </row>
    <row r="122" spans="1:19" ht="15">
      <c r="A122" s="83" t="s">
        <v>99</v>
      </c>
      <c r="B122" s="14">
        <v>7962</v>
      </c>
      <c r="C122" s="14">
        <v>7455</v>
      </c>
      <c r="D122" s="14">
        <v>6894</v>
      </c>
      <c r="E122" s="14">
        <v>6471</v>
      </c>
      <c r="F122" s="14">
        <v>6111</v>
      </c>
      <c r="G122" s="14">
        <v>5814</v>
      </c>
      <c r="H122" s="14">
        <v>5532</v>
      </c>
      <c r="I122" s="14">
        <v>5259</v>
      </c>
      <c r="J122" s="14">
        <v>5064</v>
      </c>
      <c r="K122" s="14">
        <v>4866</v>
      </c>
      <c r="L122" s="14">
        <v>4701</v>
      </c>
      <c r="M122" s="14">
        <v>4533</v>
      </c>
      <c r="N122" s="14">
        <v>4383</v>
      </c>
      <c r="O122" s="14">
        <v>4260</v>
      </c>
      <c r="P122" s="14">
        <v>4143</v>
      </c>
      <c r="Q122" s="14">
        <v>4011</v>
      </c>
      <c r="R122" s="14">
        <v>3903</v>
      </c>
      <c r="S122" s="279">
        <v>3792</v>
      </c>
    </row>
    <row r="123" spans="1:19" ht="15">
      <c r="A123" s="267" t="s">
        <v>196</v>
      </c>
      <c r="B123" s="278"/>
      <c r="C123" s="268"/>
      <c r="D123" s="268"/>
      <c r="E123" s="268"/>
      <c r="F123" s="268"/>
      <c r="G123" s="268"/>
      <c r="H123" s="268"/>
      <c r="I123" s="268"/>
      <c r="J123" s="268"/>
      <c r="K123" s="268"/>
      <c r="L123" s="268"/>
      <c r="M123" s="268"/>
      <c r="N123" s="268"/>
      <c r="O123" s="268"/>
      <c r="P123" s="268"/>
      <c r="Q123" s="268"/>
      <c r="R123" s="268"/>
      <c r="S123" s="276"/>
    </row>
    <row r="124" spans="1:19" ht="15">
      <c r="A124" s="83" t="s">
        <v>219</v>
      </c>
      <c r="B124" s="43">
        <v>2865</v>
      </c>
      <c r="C124" s="14">
        <v>2658</v>
      </c>
      <c r="D124" s="14">
        <v>2280</v>
      </c>
      <c r="E124" s="14">
        <v>2028</v>
      </c>
      <c r="F124" s="14">
        <v>1845</v>
      </c>
      <c r="G124" s="14">
        <v>1662</v>
      </c>
      <c r="H124" s="14">
        <v>1479</v>
      </c>
      <c r="I124" s="14">
        <v>1344</v>
      </c>
      <c r="J124" s="14">
        <v>1254</v>
      </c>
      <c r="K124" s="14">
        <v>1086</v>
      </c>
      <c r="L124" s="14">
        <v>789</v>
      </c>
      <c r="M124" s="14">
        <v>582</v>
      </c>
      <c r="N124" s="14">
        <v>558</v>
      </c>
      <c r="O124" s="14">
        <v>540</v>
      </c>
      <c r="P124" s="14">
        <v>516</v>
      </c>
      <c r="Q124" s="14">
        <v>498</v>
      </c>
      <c r="R124" s="14">
        <v>480</v>
      </c>
      <c r="S124" s="279">
        <v>462</v>
      </c>
    </row>
    <row r="125" spans="1:19" ht="15">
      <c r="A125" s="83" t="s">
        <v>98</v>
      </c>
      <c r="B125" s="14">
        <v>1743</v>
      </c>
      <c r="C125" s="14">
        <v>1512</v>
      </c>
      <c r="D125" s="14">
        <v>1254</v>
      </c>
      <c r="E125" s="14">
        <v>1092</v>
      </c>
      <c r="F125" s="14">
        <v>954</v>
      </c>
      <c r="G125" s="14">
        <v>867</v>
      </c>
      <c r="H125" s="14">
        <v>771</v>
      </c>
      <c r="I125" s="14">
        <v>696</v>
      </c>
      <c r="J125" s="14">
        <v>648</v>
      </c>
      <c r="K125" s="14">
        <v>612</v>
      </c>
      <c r="L125" s="14">
        <v>570</v>
      </c>
      <c r="M125" s="14">
        <v>525</v>
      </c>
      <c r="N125" s="14">
        <v>504</v>
      </c>
      <c r="O125" s="14">
        <v>480</v>
      </c>
      <c r="P125" s="14">
        <v>453</v>
      </c>
      <c r="Q125" s="14">
        <v>429</v>
      </c>
      <c r="R125" s="14">
        <v>414</v>
      </c>
      <c r="S125" s="279">
        <v>399</v>
      </c>
    </row>
    <row r="126" spans="1:19" ht="15">
      <c r="A126" s="83" t="s">
        <v>97</v>
      </c>
      <c r="B126" s="14">
        <v>9450</v>
      </c>
      <c r="C126" s="14">
        <v>8307</v>
      </c>
      <c r="D126" s="14">
        <v>7005</v>
      </c>
      <c r="E126" s="14">
        <v>6039</v>
      </c>
      <c r="F126" s="14">
        <v>5376</v>
      </c>
      <c r="G126" s="14">
        <v>4737</v>
      </c>
      <c r="H126" s="14">
        <v>4116</v>
      </c>
      <c r="I126" s="14">
        <v>3546</v>
      </c>
      <c r="J126" s="14">
        <v>3192</v>
      </c>
      <c r="K126" s="14">
        <v>2787</v>
      </c>
      <c r="L126" s="14">
        <v>2430</v>
      </c>
      <c r="M126" s="14">
        <v>2277</v>
      </c>
      <c r="N126" s="14">
        <v>2208</v>
      </c>
      <c r="O126" s="14">
        <v>2136</v>
      </c>
      <c r="P126" s="14">
        <v>2061</v>
      </c>
      <c r="Q126" s="14">
        <v>1992</v>
      </c>
      <c r="R126" s="14">
        <v>1917</v>
      </c>
      <c r="S126" s="279">
        <v>1836</v>
      </c>
    </row>
    <row r="127" spans="1:19" ht="15">
      <c r="A127" s="83" t="s">
        <v>349</v>
      </c>
      <c r="B127" s="14">
        <v>120</v>
      </c>
      <c r="C127" s="14">
        <v>99</v>
      </c>
      <c r="D127" s="14">
        <v>84</v>
      </c>
      <c r="E127" s="14">
        <v>66</v>
      </c>
      <c r="F127" s="14">
        <v>63</v>
      </c>
      <c r="G127" s="14">
        <v>51</v>
      </c>
      <c r="H127" s="14">
        <v>51</v>
      </c>
      <c r="I127" s="14">
        <v>48</v>
      </c>
      <c r="J127" s="14">
        <v>42</v>
      </c>
      <c r="K127" s="14">
        <v>42</v>
      </c>
      <c r="L127" s="14">
        <v>42</v>
      </c>
      <c r="M127" s="14">
        <v>42</v>
      </c>
      <c r="N127" s="14">
        <v>39</v>
      </c>
      <c r="O127" s="14">
        <v>36</v>
      </c>
      <c r="P127" s="14">
        <v>33</v>
      </c>
      <c r="Q127" s="14">
        <v>30</v>
      </c>
      <c r="R127" s="14">
        <v>27</v>
      </c>
      <c r="S127" s="279">
        <v>30</v>
      </c>
    </row>
    <row r="128" spans="1:19" ht="15">
      <c r="A128" s="83" t="s">
        <v>101</v>
      </c>
      <c r="B128" s="14">
        <v>171</v>
      </c>
      <c r="C128" s="14">
        <v>147</v>
      </c>
      <c r="D128" s="14">
        <v>138</v>
      </c>
      <c r="E128" s="14">
        <v>114</v>
      </c>
      <c r="F128" s="14">
        <v>102</v>
      </c>
      <c r="G128" s="14">
        <v>96</v>
      </c>
      <c r="H128" s="14">
        <v>87</v>
      </c>
      <c r="I128" s="14">
        <v>81</v>
      </c>
      <c r="J128" s="14">
        <v>75</v>
      </c>
      <c r="K128" s="14">
        <v>66</v>
      </c>
      <c r="L128" s="14">
        <v>66</v>
      </c>
      <c r="M128" s="14">
        <v>63</v>
      </c>
      <c r="N128" s="14">
        <v>63</v>
      </c>
      <c r="O128" s="14">
        <v>63</v>
      </c>
      <c r="P128" s="14">
        <v>63</v>
      </c>
      <c r="Q128" s="14">
        <v>60</v>
      </c>
      <c r="R128" s="14">
        <v>57</v>
      </c>
      <c r="S128" s="279">
        <v>54</v>
      </c>
    </row>
    <row r="129" spans="1:19" ht="15.75" thickBot="1">
      <c r="A129" s="84" t="s">
        <v>99</v>
      </c>
      <c r="B129" s="19">
        <v>2622</v>
      </c>
      <c r="C129" s="19">
        <v>2349</v>
      </c>
      <c r="D129" s="19">
        <v>2046</v>
      </c>
      <c r="E129" s="19">
        <v>1845</v>
      </c>
      <c r="F129" s="19">
        <v>1644</v>
      </c>
      <c r="G129" s="19">
        <v>1503</v>
      </c>
      <c r="H129" s="19">
        <v>1350</v>
      </c>
      <c r="I129" s="19">
        <v>1221</v>
      </c>
      <c r="J129" s="19">
        <v>1131</v>
      </c>
      <c r="K129" s="19">
        <v>1050</v>
      </c>
      <c r="L129" s="19">
        <v>948</v>
      </c>
      <c r="M129" s="19">
        <v>891</v>
      </c>
      <c r="N129" s="19">
        <v>834</v>
      </c>
      <c r="O129" s="19">
        <v>807</v>
      </c>
      <c r="P129" s="19">
        <v>783</v>
      </c>
      <c r="Q129" s="19">
        <v>756</v>
      </c>
      <c r="R129" s="19">
        <v>738</v>
      </c>
      <c r="S129" s="273">
        <v>717</v>
      </c>
    </row>
    <row r="131" spans="1:19" ht="15" thickBot="1"/>
    <row r="132" spans="1:19" ht="15">
      <c r="A132" s="72"/>
      <c r="B132" s="455" t="s">
        <v>440</v>
      </c>
      <c r="C132" s="456"/>
      <c r="D132" s="456"/>
      <c r="E132" s="456"/>
      <c r="F132" s="456"/>
      <c r="G132" s="456"/>
      <c r="H132" s="456"/>
      <c r="I132" s="456"/>
      <c r="J132" s="456"/>
      <c r="K132" s="456"/>
      <c r="L132" s="456"/>
      <c r="M132" s="456"/>
      <c r="N132" s="456"/>
      <c r="O132" s="456"/>
      <c r="P132" s="456"/>
      <c r="Q132" s="456"/>
      <c r="R132" s="456"/>
      <c r="S132" s="457"/>
    </row>
    <row r="133" spans="1:19" ht="15">
      <c r="A133" s="317" t="s">
        <v>193</v>
      </c>
      <c r="B133" s="183">
        <v>1</v>
      </c>
      <c r="C133" s="183">
        <v>2</v>
      </c>
      <c r="D133" s="183">
        <v>3</v>
      </c>
      <c r="E133" s="183">
        <v>4</v>
      </c>
      <c r="F133" s="183">
        <v>5</v>
      </c>
      <c r="G133" s="183">
        <v>6</v>
      </c>
      <c r="H133" s="183">
        <v>7</v>
      </c>
      <c r="I133" s="183">
        <v>8</v>
      </c>
      <c r="J133" s="183">
        <v>9</v>
      </c>
      <c r="K133" s="183">
        <v>10</v>
      </c>
      <c r="L133" s="183">
        <v>11</v>
      </c>
      <c r="M133" s="183">
        <v>12</v>
      </c>
      <c r="N133" s="183">
        <v>13</v>
      </c>
      <c r="O133" s="183">
        <v>14</v>
      </c>
      <c r="P133" s="183">
        <v>15</v>
      </c>
      <c r="Q133" s="183">
        <v>16</v>
      </c>
      <c r="R133" s="183">
        <v>17</v>
      </c>
      <c r="S133" s="186">
        <v>18</v>
      </c>
    </row>
    <row r="134" spans="1:19" ht="15">
      <c r="A134" s="266" t="s">
        <v>194</v>
      </c>
      <c r="B134" s="265"/>
      <c r="C134" s="178"/>
      <c r="D134" s="178"/>
      <c r="E134" s="178"/>
      <c r="F134" s="178"/>
      <c r="G134" s="178"/>
      <c r="H134" s="178"/>
      <c r="I134" s="178"/>
      <c r="J134" s="178"/>
      <c r="K134" s="178"/>
      <c r="L134" s="178"/>
      <c r="M134" s="178"/>
      <c r="N134" s="178"/>
      <c r="O134" s="178"/>
      <c r="P134" s="178"/>
      <c r="Q134" s="178"/>
      <c r="R134" s="178"/>
      <c r="S134" s="316"/>
    </row>
    <row r="135" spans="1:19" ht="15">
      <c r="A135" s="74" t="s">
        <v>106</v>
      </c>
      <c r="B135" s="14">
        <v>14385</v>
      </c>
      <c r="C135" s="14">
        <v>13251</v>
      </c>
      <c r="D135" s="14">
        <v>12045</v>
      </c>
      <c r="E135" s="14">
        <v>11118</v>
      </c>
      <c r="F135" s="14">
        <v>10410</v>
      </c>
      <c r="G135" s="14">
        <v>9744</v>
      </c>
      <c r="H135" s="14">
        <v>9204</v>
      </c>
      <c r="I135" s="14">
        <v>8766</v>
      </c>
      <c r="J135" s="14">
        <v>8385</v>
      </c>
      <c r="K135" s="14">
        <v>8037</v>
      </c>
      <c r="L135" s="14">
        <v>7731</v>
      </c>
      <c r="M135" s="14">
        <v>7425</v>
      </c>
      <c r="N135" s="14">
        <v>7146</v>
      </c>
      <c r="O135" s="14">
        <v>6876</v>
      </c>
      <c r="P135" s="14">
        <v>6636</v>
      </c>
      <c r="Q135" s="14">
        <v>6423</v>
      </c>
      <c r="R135" s="14">
        <v>6228</v>
      </c>
      <c r="S135" s="279">
        <v>6054</v>
      </c>
    </row>
    <row r="136" spans="1:19" ht="15">
      <c r="A136" s="74" t="s">
        <v>220</v>
      </c>
      <c r="B136" s="14">
        <v>3411</v>
      </c>
      <c r="C136" s="14">
        <v>3105</v>
      </c>
      <c r="D136" s="14">
        <v>2778</v>
      </c>
      <c r="E136" s="14">
        <v>2571</v>
      </c>
      <c r="F136" s="14">
        <v>2391</v>
      </c>
      <c r="G136" s="14">
        <v>2244</v>
      </c>
      <c r="H136" s="14">
        <v>2109</v>
      </c>
      <c r="I136" s="14">
        <v>2013</v>
      </c>
      <c r="J136" s="14">
        <v>1917</v>
      </c>
      <c r="K136" s="14">
        <v>1848</v>
      </c>
      <c r="L136" s="14">
        <v>1758</v>
      </c>
      <c r="M136" s="14">
        <v>1671</v>
      </c>
      <c r="N136" s="14">
        <v>1605</v>
      </c>
      <c r="O136" s="14">
        <v>1560</v>
      </c>
      <c r="P136" s="14">
        <v>1497</v>
      </c>
      <c r="Q136" s="14">
        <v>1452</v>
      </c>
      <c r="R136" s="14">
        <v>1404</v>
      </c>
      <c r="S136" s="279">
        <v>1353</v>
      </c>
    </row>
    <row r="137" spans="1:19" ht="15">
      <c r="A137" s="74" t="s">
        <v>107</v>
      </c>
      <c r="B137" s="14">
        <v>4335</v>
      </c>
      <c r="C137" s="14">
        <v>3981</v>
      </c>
      <c r="D137" s="14">
        <v>3600</v>
      </c>
      <c r="E137" s="14">
        <v>3288</v>
      </c>
      <c r="F137" s="14">
        <v>3039</v>
      </c>
      <c r="G137" s="14">
        <v>2865</v>
      </c>
      <c r="H137" s="14">
        <v>2706</v>
      </c>
      <c r="I137" s="14">
        <v>2547</v>
      </c>
      <c r="J137" s="14">
        <v>2421</v>
      </c>
      <c r="K137" s="14">
        <v>2310</v>
      </c>
      <c r="L137" s="14">
        <v>2217</v>
      </c>
      <c r="M137" s="14">
        <v>2139</v>
      </c>
      <c r="N137" s="14">
        <v>2064</v>
      </c>
      <c r="O137" s="14">
        <v>2004</v>
      </c>
      <c r="P137" s="14">
        <v>1953</v>
      </c>
      <c r="Q137" s="14">
        <v>1893</v>
      </c>
      <c r="R137" s="14">
        <v>1827</v>
      </c>
      <c r="S137" s="279">
        <v>1761</v>
      </c>
    </row>
    <row r="138" spans="1:19" ht="15">
      <c r="A138" s="83" t="s">
        <v>108</v>
      </c>
      <c r="B138" s="14">
        <v>534</v>
      </c>
      <c r="C138" s="14">
        <v>504</v>
      </c>
      <c r="D138" s="14">
        <v>441</v>
      </c>
      <c r="E138" s="14">
        <v>408</v>
      </c>
      <c r="F138" s="14">
        <v>378</v>
      </c>
      <c r="G138" s="14">
        <v>357</v>
      </c>
      <c r="H138" s="14">
        <v>342</v>
      </c>
      <c r="I138" s="14">
        <v>327</v>
      </c>
      <c r="J138" s="14">
        <v>306</v>
      </c>
      <c r="K138" s="14">
        <v>291</v>
      </c>
      <c r="L138" s="14">
        <v>276</v>
      </c>
      <c r="M138" s="14">
        <v>267</v>
      </c>
      <c r="N138" s="14">
        <v>261</v>
      </c>
      <c r="O138" s="14">
        <v>252</v>
      </c>
      <c r="P138" s="14">
        <v>243</v>
      </c>
      <c r="Q138" s="14">
        <v>234</v>
      </c>
      <c r="R138" s="14">
        <v>231</v>
      </c>
      <c r="S138" s="279">
        <v>222</v>
      </c>
    </row>
    <row r="139" spans="1:19" ht="15">
      <c r="A139" s="83" t="s">
        <v>221</v>
      </c>
      <c r="B139" s="14">
        <v>1842</v>
      </c>
      <c r="C139" s="14">
        <v>1692</v>
      </c>
      <c r="D139" s="14">
        <v>1506</v>
      </c>
      <c r="E139" s="14">
        <v>1359</v>
      </c>
      <c r="F139" s="14">
        <v>1239</v>
      </c>
      <c r="G139" s="14">
        <v>1122</v>
      </c>
      <c r="H139" s="14">
        <v>1029</v>
      </c>
      <c r="I139" s="14">
        <v>972</v>
      </c>
      <c r="J139" s="14">
        <v>918</v>
      </c>
      <c r="K139" s="14">
        <v>879</v>
      </c>
      <c r="L139" s="14">
        <v>834</v>
      </c>
      <c r="M139" s="14">
        <v>804</v>
      </c>
      <c r="N139" s="14">
        <v>771</v>
      </c>
      <c r="O139" s="14">
        <v>756</v>
      </c>
      <c r="P139" s="14">
        <v>726</v>
      </c>
      <c r="Q139" s="14">
        <v>696</v>
      </c>
      <c r="R139" s="14">
        <v>669</v>
      </c>
      <c r="S139" s="279">
        <v>648</v>
      </c>
    </row>
    <row r="140" spans="1:19" ht="15">
      <c r="A140" s="83" t="s">
        <v>222</v>
      </c>
      <c r="B140" s="14">
        <v>2520</v>
      </c>
      <c r="C140" s="14">
        <v>2307</v>
      </c>
      <c r="D140" s="14">
        <v>2085</v>
      </c>
      <c r="E140" s="14">
        <v>1908</v>
      </c>
      <c r="F140" s="14">
        <v>1782</v>
      </c>
      <c r="G140" s="14">
        <v>1644</v>
      </c>
      <c r="H140" s="14">
        <v>1542</v>
      </c>
      <c r="I140" s="14">
        <v>1461</v>
      </c>
      <c r="J140" s="14">
        <v>1404</v>
      </c>
      <c r="K140" s="14">
        <v>1344</v>
      </c>
      <c r="L140" s="14">
        <v>1278</v>
      </c>
      <c r="M140" s="14">
        <v>1239</v>
      </c>
      <c r="N140" s="14">
        <v>1203</v>
      </c>
      <c r="O140" s="14">
        <v>1164</v>
      </c>
      <c r="P140" s="14">
        <v>1128</v>
      </c>
      <c r="Q140" s="14">
        <v>1095</v>
      </c>
      <c r="R140" s="14">
        <v>1059</v>
      </c>
      <c r="S140" s="279">
        <v>1026</v>
      </c>
    </row>
    <row r="141" spans="1:19" ht="15">
      <c r="A141" s="83" t="s">
        <v>223</v>
      </c>
      <c r="B141" s="14">
        <v>336</v>
      </c>
      <c r="C141" s="14">
        <v>312</v>
      </c>
      <c r="D141" s="14">
        <v>285</v>
      </c>
      <c r="E141" s="14">
        <v>267</v>
      </c>
      <c r="F141" s="14">
        <v>249</v>
      </c>
      <c r="G141" s="14">
        <v>237</v>
      </c>
      <c r="H141" s="14">
        <v>222</v>
      </c>
      <c r="I141" s="14">
        <v>210</v>
      </c>
      <c r="J141" s="14">
        <v>198</v>
      </c>
      <c r="K141" s="14">
        <v>189</v>
      </c>
      <c r="L141" s="14">
        <v>183</v>
      </c>
      <c r="M141" s="14">
        <v>174</v>
      </c>
      <c r="N141" s="14">
        <v>162</v>
      </c>
      <c r="O141" s="14">
        <v>153</v>
      </c>
      <c r="P141" s="14">
        <v>150</v>
      </c>
      <c r="Q141" s="14">
        <v>150</v>
      </c>
      <c r="R141" s="14">
        <v>144</v>
      </c>
      <c r="S141" s="279">
        <v>138</v>
      </c>
    </row>
    <row r="142" spans="1:19" ht="15">
      <c r="A142" s="83" t="s">
        <v>109</v>
      </c>
      <c r="B142" s="14">
        <v>501</v>
      </c>
      <c r="C142" s="14">
        <v>471</v>
      </c>
      <c r="D142" s="14">
        <v>426</v>
      </c>
      <c r="E142" s="14">
        <v>390</v>
      </c>
      <c r="F142" s="14">
        <v>372</v>
      </c>
      <c r="G142" s="14">
        <v>351</v>
      </c>
      <c r="H142" s="14">
        <v>333</v>
      </c>
      <c r="I142" s="14">
        <v>315</v>
      </c>
      <c r="J142" s="14">
        <v>294</v>
      </c>
      <c r="K142" s="14">
        <v>282</v>
      </c>
      <c r="L142" s="14">
        <v>267</v>
      </c>
      <c r="M142" s="14">
        <v>258</v>
      </c>
      <c r="N142" s="14">
        <v>249</v>
      </c>
      <c r="O142" s="14">
        <v>237</v>
      </c>
      <c r="P142" s="14">
        <v>228</v>
      </c>
      <c r="Q142" s="14">
        <v>216</v>
      </c>
      <c r="R142" s="14">
        <v>216</v>
      </c>
      <c r="S142" s="279">
        <v>213</v>
      </c>
    </row>
    <row r="143" spans="1:19" ht="15">
      <c r="A143" s="83" t="s">
        <v>110</v>
      </c>
      <c r="B143" s="14">
        <v>2016</v>
      </c>
      <c r="C143" s="14">
        <v>1821</v>
      </c>
      <c r="D143" s="14">
        <v>1623</v>
      </c>
      <c r="E143" s="14">
        <v>1485</v>
      </c>
      <c r="F143" s="14">
        <v>1365</v>
      </c>
      <c r="G143" s="14">
        <v>1290</v>
      </c>
      <c r="H143" s="14">
        <v>1218</v>
      </c>
      <c r="I143" s="14">
        <v>1161</v>
      </c>
      <c r="J143" s="14">
        <v>1116</v>
      </c>
      <c r="K143" s="14">
        <v>1062</v>
      </c>
      <c r="L143" s="14">
        <v>1026</v>
      </c>
      <c r="M143" s="14">
        <v>975</v>
      </c>
      <c r="N143" s="14">
        <v>942</v>
      </c>
      <c r="O143" s="14">
        <v>912</v>
      </c>
      <c r="P143" s="14">
        <v>876</v>
      </c>
      <c r="Q143" s="14">
        <v>846</v>
      </c>
      <c r="R143" s="14">
        <v>822</v>
      </c>
      <c r="S143" s="279">
        <v>792</v>
      </c>
    </row>
    <row r="144" spans="1:19" ht="15">
      <c r="A144" s="83" t="s">
        <v>111</v>
      </c>
      <c r="B144" s="14">
        <v>1827</v>
      </c>
      <c r="C144" s="14">
        <v>1701</v>
      </c>
      <c r="D144" s="14">
        <v>1560</v>
      </c>
      <c r="E144" s="14">
        <v>1443</v>
      </c>
      <c r="F144" s="14">
        <v>1332</v>
      </c>
      <c r="G144" s="14">
        <v>1251</v>
      </c>
      <c r="H144" s="14">
        <v>1191</v>
      </c>
      <c r="I144" s="14">
        <v>1119</v>
      </c>
      <c r="J144" s="14">
        <v>1077</v>
      </c>
      <c r="K144" s="14">
        <v>1032</v>
      </c>
      <c r="L144" s="14">
        <v>990</v>
      </c>
      <c r="M144" s="14">
        <v>948</v>
      </c>
      <c r="N144" s="14">
        <v>924</v>
      </c>
      <c r="O144" s="14">
        <v>897</v>
      </c>
      <c r="P144" s="14">
        <v>870</v>
      </c>
      <c r="Q144" s="14">
        <v>840</v>
      </c>
      <c r="R144" s="14">
        <v>804</v>
      </c>
      <c r="S144" s="279">
        <v>783</v>
      </c>
    </row>
    <row r="145" spans="1:19" ht="15">
      <c r="A145" s="83" t="s">
        <v>112</v>
      </c>
      <c r="B145" s="14">
        <v>834</v>
      </c>
      <c r="C145" s="14">
        <v>762</v>
      </c>
      <c r="D145" s="14">
        <v>684</v>
      </c>
      <c r="E145" s="14">
        <v>630</v>
      </c>
      <c r="F145" s="14">
        <v>585</v>
      </c>
      <c r="G145" s="14">
        <v>552</v>
      </c>
      <c r="H145" s="14">
        <v>516</v>
      </c>
      <c r="I145" s="14">
        <v>486</v>
      </c>
      <c r="J145" s="14">
        <v>459</v>
      </c>
      <c r="K145" s="14">
        <v>438</v>
      </c>
      <c r="L145" s="14">
        <v>417</v>
      </c>
      <c r="M145" s="14">
        <v>405</v>
      </c>
      <c r="N145" s="14">
        <v>387</v>
      </c>
      <c r="O145" s="14">
        <v>372</v>
      </c>
      <c r="P145" s="14">
        <v>366</v>
      </c>
      <c r="Q145" s="14">
        <v>357</v>
      </c>
      <c r="R145" s="14">
        <v>348</v>
      </c>
      <c r="S145" s="279">
        <v>336</v>
      </c>
    </row>
    <row r="146" spans="1:19" ht="15">
      <c r="A146" s="83" t="s">
        <v>113</v>
      </c>
      <c r="B146" s="14">
        <v>966</v>
      </c>
      <c r="C146" s="14">
        <v>888</v>
      </c>
      <c r="D146" s="14">
        <v>807</v>
      </c>
      <c r="E146" s="14">
        <v>738</v>
      </c>
      <c r="F146" s="14">
        <v>681</v>
      </c>
      <c r="G146" s="14">
        <v>648</v>
      </c>
      <c r="H146" s="14">
        <v>609</v>
      </c>
      <c r="I146" s="14">
        <v>576</v>
      </c>
      <c r="J146" s="14">
        <v>543</v>
      </c>
      <c r="K146" s="14">
        <v>507</v>
      </c>
      <c r="L146" s="14">
        <v>492</v>
      </c>
      <c r="M146" s="14">
        <v>474</v>
      </c>
      <c r="N146" s="14">
        <v>462</v>
      </c>
      <c r="O146" s="14">
        <v>447</v>
      </c>
      <c r="P146" s="14">
        <v>432</v>
      </c>
      <c r="Q146" s="14">
        <v>408</v>
      </c>
      <c r="R146" s="14">
        <v>399</v>
      </c>
      <c r="S146" s="279">
        <v>384</v>
      </c>
    </row>
    <row r="147" spans="1:19" ht="15">
      <c r="A147" s="83" t="s">
        <v>114</v>
      </c>
      <c r="B147" s="14">
        <v>360</v>
      </c>
      <c r="C147" s="14">
        <v>318</v>
      </c>
      <c r="D147" s="14">
        <v>291</v>
      </c>
      <c r="E147" s="14">
        <v>264</v>
      </c>
      <c r="F147" s="14">
        <v>246</v>
      </c>
      <c r="G147" s="14">
        <v>231</v>
      </c>
      <c r="H147" s="14">
        <v>222</v>
      </c>
      <c r="I147" s="14">
        <v>210</v>
      </c>
      <c r="J147" s="14">
        <v>201</v>
      </c>
      <c r="K147" s="14">
        <v>195</v>
      </c>
      <c r="L147" s="14">
        <v>186</v>
      </c>
      <c r="M147" s="14">
        <v>183</v>
      </c>
      <c r="N147" s="14">
        <v>177</v>
      </c>
      <c r="O147" s="14">
        <v>174</v>
      </c>
      <c r="P147" s="14">
        <v>165</v>
      </c>
      <c r="Q147" s="14">
        <v>165</v>
      </c>
      <c r="R147" s="14">
        <v>165</v>
      </c>
      <c r="S147" s="279">
        <v>159</v>
      </c>
    </row>
    <row r="148" spans="1:19" ht="15">
      <c r="A148" s="83" t="s">
        <v>115</v>
      </c>
      <c r="B148" s="14">
        <v>5079</v>
      </c>
      <c r="C148" s="14">
        <v>4632</v>
      </c>
      <c r="D148" s="14">
        <v>4209</v>
      </c>
      <c r="E148" s="14">
        <v>3840</v>
      </c>
      <c r="F148" s="14">
        <v>3552</v>
      </c>
      <c r="G148" s="14">
        <v>3333</v>
      </c>
      <c r="H148" s="14">
        <v>3123</v>
      </c>
      <c r="I148" s="14">
        <v>2973</v>
      </c>
      <c r="J148" s="14">
        <v>2844</v>
      </c>
      <c r="K148" s="14">
        <v>2715</v>
      </c>
      <c r="L148" s="14">
        <v>2601</v>
      </c>
      <c r="M148" s="14">
        <v>2490</v>
      </c>
      <c r="N148" s="14">
        <v>2406</v>
      </c>
      <c r="O148" s="14">
        <v>2325</v>
      </c>
      <c r="P148" s="14">
        <v>2238</v>
      </c>
      <c r="Q148" s="14">
        <v>2169</v>
      </c>
      <c r="R148" s="14">
        <v>2097</v>
      </c>
      <c r="S148" s="279">
        <v>2043</v>
      </c>
    </row>
    <row r="149" spans="1:19" ht="15">
      <c r="A149" s="83" t="s">
        <v>116</v>
      </c>
      <c r="B149" s="14">
        <v>5247</v>
      </c>
      <c r="C149" s="14">
        <v>4899</v>
      </c>
      <c r="D149" s="14">
        <v>4515</v>
      </c>
      <c r="E149" s="14">
        <v>4167</v>
      </c>
      <c r="F149" s="14">
        <v>3936</v>
      </c>
      <c r="G149" s="14">
        <v>3750</v>
      </c>
      <c r="H149" s="14">
        <v>3576</v>
      </c>
      <c r="I149" s="14">
        <v>3402</v>
      </c>
      <c r="J149" s="14">
        <v>3267</v>
      </c>
      <c r="K149" s="14">
        <v>3135</v>
      </c>
      <c r="L149" s="14">
        <v>3015</v>
      </c>
      <c r="M149" s="14">
        <v>2907</v>
      </c>
      <c r="N149" s="14">
        <v>2823</v>
      </c>
      <c r="O149" s="14">
        <v>2733</v>
      </c>
      <c r="P149" s="14">
        <v>2649</v>
      </c>
      <c r="Q149" s="14">
        <v>2577</v>
      </c>
      <c r="R149" s="14">
        <v>2511</v>
      </c>
      <c r="S149" s="279">
        <v>2445</v>
      </c>
    </row>
    <row r="150" spans="1:19" ht="15">
      <c r="A150" s="103" t="s">
        <v>117</v>
      </c>
      <c r="B150" s="14">
        <v>300</v>
      </c>
      <c r="C150" s="14">
        <v>282</v>
      </c>
      <c r="D150" s="14">
        <v>249</v>
      </c>
      <c r="E150" s="14">
        <v>234</v>
      </c>
      <c r="F150" s="14">
        <v>225</v>
      </c>
      <c r="G150" s="14">
        <v>210</v>
      </c>
      <c r="H150" s="14">
        <v>201</v>
      </c>
      <c r="I150" s="14">
        <v>192</v>
      </c>
      <c r="J150" s="14">
        <v>186</v>
      </c>
      <c r="K150" s="14">
        <v>180</v>
      </c>
      <c r="L150" s="14">
        <v>171</v>
      </c>
      <c r="M150" s="14">
        <v>165</v>
      </c>
      <c r="N150" s="14">
        <v>159</v>
      </c>
      <c r="O150" s="14">
        <v>150</v>
      </c>
      <c r="P150" s="14">
        <v>150</v>
      </c>
      <c r="Q150" s="14">
        <v>141</v>
      </c>
      <c r="R150" s="14">
        <v>138</v>
      </c>
      <c r="S150" s="279">
        <v>135</v>
      </c>
    </row>
    <row r="151" spans="1:19" ht="15">
      <c r="A151" s="266" t="s">
        <v>196</v>
      </c>
      <c r="B151" s="278"/>
      <c r="C151" s="268"/>
      <c r="D151" s="268"/>
      <c r="E151" s="268"/>
      <c r="F151" s="268"/>
      <c r="G151" s="268"/>
      <c r="H151" s="268"/>
      <c r="I151" s="268"/>
      <c r="J151" s="268"/>
      <c r="K151" s="268"/>
      <c r="L151" s="268"/>
      <c r="M151" s="268"/>
      <c r="N151" s="268"/>
      <c r="O151" s="268"/>
      <c r="P151" s="268"/>
      <c r="Q151" s="268"/>
      <c r="R151" s="268"/>
      <c r="S151" s="276"/>
    </row>
    <row r="152" spans="1:19" ht="15">
      <c r="A152" s="74" t="s">
        <v>106</v>
      </c>
      <c r="B152" s="43">
        <v>1875</v>
      </c>
      <c r="C152" s="14">
        <v>1704</v>
      </c>
      <c r="D152" s="14">
        <v>1491</v>
      </c>
      <c r="E152" s="14">
        <v>1365</v>
      </c>
      <c r="F152" s="14">
        <v>1260</v>
      </c>
      <c r="G152" s="14">
        <v>1143</v>
      </c>
      <c r="H152" s="14">
        <v>1065</v>
      </c>
      <c r="I152" s="14">
        <v>966</v>
      </c>
      <c r="J152" s="14">
        <v>903</v>
      </c>
      <c r="K152" s="14">
        <v>852</v>
      </c>
      <c r="L152" s="14">
        <v>777</v>
      </c>
      <c r="M152" s="14">
        <v>723</v>
      </c>
      <c r="N152" s="14">
        <v>693</v>
      </c>
      <c r="O152" s="14">
        <v>672</v>
      </c>
      <c r="P152" s="14">
        <v>639</v>
      </c>
      <c r="Q152" s="14">
        <v>627</v>
      </c>
      <c r="R152" s="14">
        <v>606</v>
      </c>
      <c r="S152" s="279">
        <v>585</v>
      </c>
    </row>
    <row r="153" spans="1:19" ht="15">
      <c r="A153" s="74" t="s">
        <v>220</v>
      </c>
      <c r="B153" s="43">
        <v>2424</v>
      </c>
      <c r="C153" s="14">
        <v>2079</v>
      </c>
      <c r="D153" s="14">
        <v>1548</v>
      </c>
      <c r="E153" s="14">
        <v>1224</v>
      </c>
      <c r="F153" s="14">
        <v>1023</v>
      </c>
      <c r="G153" s="14">
        <v>876</v>
      </c>
      <c r="H153" s="14">
        <v>786</v>
      </c>
      <c r="I153" s="14">
        <v>702</v>
      </c>
      <c r="J153" s="14">
        <v>636</v>
      </c>
      <c r="K153" s="14">
        <v>573</v>
      </c>
      <c r="L153" s="14">
        <v>501</v>
      </c>
      <c r="M153" s="14">
        <v>465</v>
      </c>
      <c r="N153" s="14">
        <v>456</v>
      </c>
      <c r="O153" s="14">
        <v>438</v>
      </c>
      <c r="P153" s="14">
        <v>426</v>
      </c>
      <c r="Q153" s="14">
        <v>408</v>
      </c>
      <c r="R153" s="14">
        <v>390</v>
      </c>
      <c r="S153" s="279">
        <v>375</v>
      </c>
    </row>
    <row r="154" spans="1:19" ht="15">
      <c r="A154" s="74" t="s">
        <v>107</v>
      </c>
      <c r="B154" s="43">
        <v>1185</v>
      </c>
      <c r="C154" s="14">
        <v>1089</v>
      </c>
      <c r="D154" s="14">
        <v>981</v>
      </c>
      <c r="E154" s="14">
        <v>879</v>
      </c>
      <c r="F154" s="14">
        <v>798</v>
      </c>
      <c r="G154" s="14">
        <v>744</v>
      </c>
      <c r="H154" s="14">
        <v>651</v>
      </c>
      <c r="I154" s="14">
        <v>552</v>
      </c>
      <c r="J154" s="14">
        <v>492</v>
      </c>
      <c r="K154" s="14">
        <v>435</v>
      </c>
      <c r="L154" s="14">
        <v>372</v>
      </c>
      <c r="M154" s="14">
        <v>348</v>
      </c>
      <c r="N154" s="14">
        <v>330</v>
      </c>
      <c r="O154" s="14">
        <v>327</v>
      </c>
      <c r="P154" s="14">
        <v>312</v>
      </c>
      <c r="Q154" s="14">
        <v>306</v>
      </c>
      <c r="R154" s="14">
        <v>294</v>
      </c>
      <c r="S154" s="279">
        <v>282</v>
      </c>
    </row>
    <row r="155" spans="1:19" ht="15">
      <c r="A155" s="83" t="s">
        <v>108</v>
      </c>
      <c r="B155" s="43">
        <v>774</v>
      </c>
      <c r="C155" s="14">
        <v>669</v>
      </c>
      <c r="D155" s="14">
        <v>543</v>
      </c>
      <c r="E155" s="14">
        <v>426</v>
      </c>
      <c r="F155" s="14">
        <v>366</v>
      </c>
      <c r="G155" s="14">
        <v>312</v>
      </c>
      <c r="H155" s="14">
        <v>261</v>
      </c>
      <c r="I155" s="14">
        <v>228</v>
      </c>
      <c r="J155" s="14">
        <v>201</v>
      </c>
      <c r="K155" s="14">
        <v>180</v>
      </c>
      <c r="L155" s="14">
        <v>165</v>
      </c>
      <c r="M155" s="14">
        <v>159</v>
      </c>
      <c r="N155" s="14">
        <v>153</v>
      </c>
      <c r="O155" s="14">
        <v>147</v>
      </c>
      <c r="P155" s="14">
        <v>138</v>
      </c>
      <c r="Q155" s="14">
        <v>132</v>
      </c>
      <c r="R155" s="14">
        <v>126</v>
      </c>
      <c r="S155" s="279">
        <v>120</v>
      </c>
    </row>
    <row r="156" spans="1:19" ht="15">
      <c r="A156" s="83" t="s">
        <v>221</v>
      </c>
      <c r="B156" s="14">
        <v>1869</v>
      </c>
      <c r="C156" s="14">
        <v>1623</v>
      </c>
      <c r="D156" s="14">
        <v>1353</v>
      </c>
      <c r="E156" s="14">
        <v>1182</v>
      </c>
      <c r="F156" s="14">
        <v>987</v>
      </c>
      <c r="G156" s="14">
        <v>855</v>
      </c>
      <c r="H156" s="14">
        <v>690</v>
      </c>
      <c r="I156" s="14">
        <v>603</v>
      </c>
      <c r="J156" s="14">
        <v>549</v>
      </c>
      <c r="K156" s="14">
        <v>471</v>
      </c>
      <c r="L156" s="14">
        <v>411</v>
      </c>
      <c r="M156" s="14">
        <v>348</v>
      </c>
      <c r="N156" s="14">
        <v>333</v>
      </c>
      <c r="O156" s="14">
        <v>315</v>
      </c>
      <c r="P156" s="14">
        <v>303</v>
      </c>
      <c r="Q156" s="14">
        <v>297</v>
      </c>
      <c r="R156" s="14">
        <v>282</v>
      </c>
      <c r="S156" s="279">
        <v>270</v>
      </c>
    </row>
    <row r="157" spans="1:19" ht="15">
      <c r="A157" s="83" t="s">
        <v>222</v>
      </c>
      <c r="B157" s="14">
        <v>1518</v>
      </c>
      <c r="C157" s="14">
        <v>1353</v>
      </c>
      <c r="D157" s="14">
        <v>1170</v>
      </c>
      <c r="E157" s="14">
        <v>1035</v>
      </c>
      <c r="F157" s="14">
        <v>930</v>
      </c>
      <c r="G157" s="14">
        <v>861</v>
      </c>
      <c r="H157" s="14">
        <v>795</v>
      </c>
      <c r="I157" s="14">
        <v>726</v>
      </c>
      <c r="J157" s="14">
        <v>678</v>
      </c>
      <c r="K157" s="14">
        <v>579</v>
      </c>
      <c r="L157" s="14">
        <v>438</v>
      </c>
      <c r="M157" s="14">
        <v>360</v>
      </c>
      <c r="N157" s="14">
        <v>348</v>
      </c>
      <c r="O157" s="14">
        <v>330</v>
      </c>
      <c r="P157" s="14">
        <v>321</v>
      </c>
      <c r="Q157" s="14">
        <v>306</v>
      </c>
      <c r="R157" s="14">
        <v>297</v>
      </c>
      <c r="S157" s="279">
        <v>285</v>
      </c>
    </row>
    <row r="158" spans="1:19" ht="15">
      <c r="A158" s="83" t="s">
        <v>223</v>
      </c>
      <c r="B158" s="14">
        <v>348</v>
      </c>
      <c r="C158" s="14">
        <v>303</v>
      </c>
      <c r="D158" s="14">
        <v>255</v>
      </c>
      <c r="E158" s="14">
        <v>213</v>
      </c>
      <c r="F158" s="14">
        <v>192</v>
      </c>
      <c r="G158" s="14">
        <v>180</v>
      </c>
      <c r="H158" s="14">
        <v>159</v>
      </c>
      <c r="I158" s="14">
        <v>147</v>
      </c>
      <c r="J158" s="14">
        <v>135</v>
      </c>
      <c r="K158" s="14">
        <v>126</v>
      </c>
      <c r="L158" s="14">
        <v>108</v>
      </c>
      <c r="M158" s="14">
        <v>99</v>
      </c>
      <c r="N158" s="14">
        <v>99</v>
      </c>
      <c r="O158" s="14">
        <v>93</v>
      </c>
      <c r="P158" s="14">
        <v>90</v>
      </c>
      <c r="Q158" s="14">
        <v>84</v>
      </c>
      <c r="R158" s="14">
        <v>81</v>
      </c>
      <c r="S158" s="279">
        <v>78</v>
      </c>
    </row>
    <row r="159" spans="1:19" ht="15">
      <c r="A159" s="83" t="s">
        <v>109</v>
      </c>
      <c r="B159" s="14">
        <v>237</v>
      </c>
      <c r="C159" s="14">
        <v>222</v>
      </c>
      <c r="D159" s="14">
        <v>192</v>
      </c>
      <c r="E159" s="14">
        <v>174</v>
      </c>
      <c r="F159" s="14">
        <v>144</v>
      </c>
      <c r="G159" s="14">
        <v>132</v>
      </c>
      <c r="H159" s="14">
        <v>126</v>
      </c>
      <c r="I159" s="14">
        <v>111</v>
      </c>
      <c r="J159" s="14">
        <v>108</v>
      </c>
      <c r="K159" s="14">
        <v>105</v>
      </c>
      <c r="L159" s="14">
        <v>93</v>
      </c>
      <c r="M159" s="14">
        <v>93</v>
      </c>
      <c r="N159" s="14">
        <v>87</v>
      </c>
      <c r="O159" s="14">
        <v>84</v>
      </c>
      <c r="P159" s="14">
        <v>84</v>
      </c>
      <c r="Q159" s="14">
        <v>78</v>
      </c>
      <c r="R159" s="14">
        <v>72</v>
      </c>
      <c r="S159" s="279">
        <v>72</v>
      </c>
    </row>
    <row r="160" spans="1:19" ht="15">
      <c r="A160" s="83" t="s">
        <v>110</v>
      </c>
      <c r="B160" s="14">
        <v>765</v>
      </c>
      <c r="C160" s="14">
        <v>648</v>
      </c>
      <c r="D160" s="14">
        <v>519</v>
      </c>
      <c r="E160" s="14">
        <v>444</v>
      </c>
      <c r="F160" s="14">
        <v>399</v>
      </c>
      <c r="G160" s="14">
        <v>363</v>
      </c>
      <c r="H160" s="14">
        <v>333</v>
      </c>
      <c r="I160" s="14">
        <v>291</v>
      </c>
      <c r="J160" s="14">
        <v>264</v>
      </c>
      <c r="K160" s="14">
        <v>243</v>
      </c>
      <c r="L160" s="14">
        <v>222</v>
      </c>
      <c r="M160" s="14">
        <v>204</v>
      </c>
      <c r="N160" s="14">
        <v>195</v>
      </c>
      <c r="O160" s="14">
        <v>186</v>
      </c>
      <c r="P160" s="14">
        <v>183</v>
      </c>
      <c r="Q160" s="14">
        <v>177</v>
      </c>
      <c r="R160" s="14">
        <v>174</v>
      </c>
      <c r="S160" s="279">
        <v>171</v>
      </c>
    </row>
    <row r="161" spans="1:19" ht="15">
      <c r="A161" s="83" t="s">
        <v>111</v>
      </c>
      <c r="B161" s="14">
        <v>1029</v>
      </c>
      <c r="C161" s="14">
        <v>945</v>
      </c>
      <c r="D161" s="14">
        <v>861</v>
      </c>
      <c r="E161" s="14">
        <v>792</v>
      </c>
      <c r="F161" s="14">
        <v>735</v>
      </c>
      <c r="G161" s="14">
        <v>690</v>
      </c>
      <c r="H161" s="14">
        <v>633</v>
      </c>
      <c r="I161" s="14">
        <v>558</v>
      </c>
      <c r="J161" s="14">
        <v>489</v>
      </c>
      <c r="K161" s="14">
        <v>390</v>
      </c>
      <c r="L161" s="14">
        <v>321</v>
      </c>
      <c r="M161" s="14">
        <v>285</v>
      </c>
      <c r="N161" s="14">
        <v>279</v>
      </c>
      <c r="O161" s="14">
        <v>270</v>
      </c>
      <c r="P161" s="14">
        <v>258</v>
      </c>
      <c r="Q161" s="14">
        <v>255</v>
      </c>
      <c r="R161" s="14">
        <v>252</v>
      </c>
      <c r="S161" s="279">
        <v>243</v>
      </c>
    </row>
    <row r="162" spans="1:19" ht="15">
      <c r="A162" s="83" t="s">
        <v>112</v>
      </c>
      <c r="B162" s="14">
        <v>1257</v>
      </c>
      <c r="C162" s="14">
        <v>1167</v>
      </c>
      <c r="D162" s="14">
        <v>1041</v>
      </c>
      <c r="E162" s="14">
        <v>978</v>
      </c>
      <c r="F162" s="14">
        <v>903</v>
      </c>
      <c r="G162" s="14">
        <v>732</v>
      </c>
      <c r="H162" s="14">
        <v>513</v>
      </c>
      <c r="I162" s="14">
        <v>381</v>
      </c>
      <c r="J162" s="14">
        <v>339</v>
      </c>
      <c r="K162" s="14">
        <v>297</v>
      </c>
      <c r="L162" s="14">
        <v>219</v>
      </c>
      <c r="M162" s="14">
        <v>180</v>
      </c>
      <c r="N162" s="14">
        <v>174</v>
      </c>
      <c r="O162" s="14">
        <v>165</v>
      </c>
      <c r="P162" s="14">
        <v>159</v>
      </c>
      <c r="Q162" s="14">
        <v>150</v>
      </c>
      <c r="R162" s="14">
        <v>144</v>
      </c>
      <c r="S162" s="279">
        <v>132</v>
      </c>
    </row>
    <row r="163" spans="1:19" ht="15">
      <c r="A163" s="83" t="s">
        <v>113</v>
      </c>
      <c r="B163" s="14">
        <v>366</v>
      </c>
      <c r="C163" s="14">
        <v>342</v>
      </c>
      <c r="D163" s="14">
        <v>297</v>
      </c>
      <c r="E163" s="14">
        <v>276</v>
      </c>
      <c r="F163" s="14">
        <v>258</v>
      </c>
      <c r="G163" s="14">
        <v>237</v>
      </c>
      <c r="H163" s="14">
        <v>225</v>
      </c>
      <c r="I163" s="14">
        <v>207</v>
      </c>
      <c r="J163" s="14">
        <v>192</v>
      </c>
      <c r="K163" s="14">
        <v>168</v>
      </c>
      <c r="L163" s="14">
        <v>129</v>
      </c>
      <c r="M163" s="14">
        <v>102</v>
      </c>
      <c r="N163" s="14">
        <v>102</v>
      </c>
      <c r="O163" s="14">
        <v>102</v>
      </c>
      <c r="P163" s="14">
        <v>99</v>
      </c>
      <c r="Q163" s="14">
        <v>96</v>
      </c>
      <c r="R163" s="14">
        <v>93</v>
      </c>
      <c r="S163" s="279">
        <v>90</v>
      </c>
    </row>
    <row r="164" spans="1:19" ht="15">
      <c r="A164" s="83" t="s">
        <v>114</v>
      </c>
      <c r="B164" s="14">
        <v>300</v>
      </c>
      <c r="C164" s="14">
        <v>261</v>
      </c>
      <c r="D164" s="14">
        <v>222</v>
      </c>
      <c r="E164" s="14">
        <v>183</v>
      </c>
      <c r="F164" s="14">
        <v>156</v>
      </c>
      <c r="G164" s="14">
        <v>141</v>
      </c>
      <c r="H164" s="14">
        <v>126</v>
      </c>
      <c r="I164" s="14">
        <v>111</v>
      </c>
      <c r="J164" s="14">
        <v>105</v>
      </c>
      <c r="K164" s="14">
        <v>96</v>
      </c>
      <c r="L164" s="14">
        <v>87</v>
      </c>
      <c r="M164" s="14">
        <v>78</v>
      </c>
      <c r="N164" s="14">
        <v>75</v>
      </c>
      <c r="O164" s="14">
        <v>72</v>
      </c>
      <c r="P164" s="14">
        <v>63</v>
      </c>
      <c r="Q164" s="14">
        <v>63</v>
      </c>
      <c r="R164" s="14">
        <v>57</v>
      </c>
      <c r="S164" s="279">
        <v>57</v>
      </c>
    </row>
    <row r="165" spans="1:19" ht="15">
      <c r="A165" s="83" t="s">
        <v>115</v>
      </c>
      <c r="B165" s="14">
        <v>1845</v>
      </c>
      <c r="C165" s="14">
        <v>1605</v>
      </c>
      <c r="D165" s="14">
        <v>1383</v>
      </c>
      <c r="E165" s="14">
        <v>1182</v>
      </c>
      <c r="F165" s="14">
        <v>1065</v>
      </c>
      <c r="G165" s="14">
        <v>942</v>
      </c>
      <c r="H165" s="14">
        <v>855</v>
      </c>
      <c r="I165" s="14">
        <v>771</v>
      </c>
      <c r="J165" s="14">
        <v>711</v>
      </c>
      <c r="K165" s="14">
        <v>636</v>
      </c>
      <c r="L165" s="14">
        <v>564</v>
      </c>
      <c r="M165" s="14">
        <v>525</v>
      </c>
      <c r="N165" s="14">
        <v>504</v>
      </c>
      <c r="O165" s="14">
        <v>483</v>
      </c>
      <c r="P165" s="14">
        <v>462</v>
      </c>
      <c r="Q165" s="14">
        <v>441</v>
      </c>
      <c r="R165" s="14">
        <v>426</v>
      </c>
      <c r="S165" s="279">
        <v>405</v>
      </c>
    </row>
    <row r="166" spans="1:19" ht="15">
      <c r="A166" s="83" t="s">
        <v>116</v>
      </c>
      <c r="B166" s="14">
        <v>1002</v>
      </c>
      <c r="C166" s="14">
        <v>900</v>
      </c>
      <c r="D166" s="14">
        <v>786</v>
      </c>
      <c r="E166" s="14">
        <v>711</v>
      </c>
      <c r="F166" s="14">
        <v>651</v>
      </c>
      <c r="G166" s="14">
        <v>603</v>
      </c>
      <c r="H166" s="14">
        <v>537</v>
      </c>
      <c r="I166" s="14">
        <v>489</v>
      </c>
      <c r="J166" s="14">
        <v>450</v>
      </c>
      <c r="K166" s="14">
        <v>411</v>
      </c>
      <c r="L166" s="14">
        <v>363</v>
      </c>
      <c r="M166" s="14">
        <v>339</v>
      </c>
      <c r="N166" s="14">
        <v>321</v>
      </c>
      <c r="O166" s="14">
        <v>312</v>
      </c>
      <c r="P166" s="14">
        <v>303</v>
      </c>
      <c r="Q166" s="14">
        <v>294</v>
      </c>
      <c r="R166" s="14">
        <v>285</v>
      </c>
      <c r="S166" s="279">
        <v>279</v>
      </c>
    </row>
    <row r="167" spans="1:19" ht="15.75" thickBot="1">
      <c r="A167" s="84" t="s">
        <v>117</v>
      </c>
      <c r="B167" s="19">
        <v>177</v>
      </c>
      <c r="C167" s="19">
        <v>168</v>
      </c>
      <c r="D167" s="19">
        <v>150</v>
      </c>
      <c r="E167" s="19">
        <v>129</v>
      </c>
      <c r="F167" s="19">
        <v>114</v>
      </c>
      <c r="G167" s="19">
        <v>108</v>
      </c>
      <c r="H167" s="19">
        <v>99</v>
      </c>
      <c r="I167" s="19">
        <v>93</v>
      </c>
      <c r="J167" s="19">
        <v>87</v>
      </c>
      <c r="K167" s="19">
        <v>84</v>
      </c>
      <c r="L167" s="19">
        <v>78</v>
      </c>
      <c r="M167" s="19">
        <v>66</v>
      </c>
      <c r="N167" s="19">
        <v>63</v>
      </c>
      <c r="O167" s="19">
        <v>63</v>
      </c>
      <c r="P167" s="19">
        <v>60</v>
      </c>
      <c r="Q167" s="19">
        <v>54</v>
      </c>
      <c r="R167" s="19">
        <v>51</v>
      </c>
      <c r="S167" s="273">
        <v>54</v>
      </c>
    </row>
    <row r="170" spans="1:19" ht="15" thickBot="1">
      <c r="A170" s="325" t="s">
        <v>472</v>
      </c>
    </row>
    <row r="171" spans="1:19" ht="15">
      <c r="A171" s="72"/>
      <c r="B171" s="455" t="s">
        <v>440</v>
      </c>
      <c r="C171" s="456"/>
      <c r="D171" s="456"/>
      <c r="E171" s="456"/>
      <c r="F171" s="456"/>
      <c r="G171" s="456"/>
      <c r="H171" s="456"/>
      <c r="I171" s="456"/>
      <c r="J171" s="456"/>
      <c r="K171" s="456"/>
      <c r="L171" s="456"/>
      <c r="M171" s="456"/>
      <c r="N171" s="456"/>
      <c r="O171" s="456"/>
      <c r="P171" s="456"/>
      <c r="Q171" s="456"/>
      <c r="R171" s="456"/>
      <c r="S171" s="457"/>
    </row>
    <row r="172" spans="1:19" ht="15">
      <c r="A172" s="74" t="s">
        <v>193</v>
      </c>
      <c r="B172" s="301">
        <v>1</v>
      </c>
      <c r="C172" s="301">
        <v>2</v>
      </c>
      <c r="D172" s="301">
        <v>3</v>
      </c>
      <c r="E172" s="301">
        <v>4</v>
      </c>
      <c r="F172" s="301">
        <v>5</v>
      </c>
      <c r="G172" s="301">
        <v>6</v>
      </c>
      <c r="H172" s="301">
        <v>7</v>
      </c>
      <c r="I172" s="301">
        <v>8</v>
      </c>
      <c r="J172" s="301">
        <v>9</v>
      </c>
      <c r="K172" s="301">
        <v>10</v>
      </c>
      <c r="L172" s="301">
        <v>11</v>
      </c>
      <c r="M172" s="301">
        <v>12</v>
      </c>
      <c r="N172" s="301">
        <v>13</v>
      </c>
      <c r="O172" s="301">
        <v>14</v>
      </c>
      <c r="P172" s="301">
        <v>15</v>
      </c>
      <c r="Q172" s="301">
        <v>16</v>
      </c>
      <c r="R172" s="301">
        <v>17</v>
      </c>
      <c r="S172" s="303">
        <v>18</v>
      </c>
    </row>
    <row r="173" spans="1:19" ht="15">
      <c r="A173" s="73" t="s">
        <v>195</v>
      </c>
      <c r="B173" s="173">
        <v>1</v>
      </c>
      <c r="C173" s="173">
        <v>0.91969523295799338</v>
      </c>
      <c r="D173" s="173">
        <v>0.83386150630436251</v>
      </c>
      <c r="E173" s="173">
        <v>0.76683972759759966</v>
      </c>
      <c r="F173" s="173">
        <v>0.71438203762389585</v>
      </c>
      <c r="G173" s="173">
        <v>0.67048749241453709</v>
      </c>
      <c r="H173" s="173">
        <v>0.63252646483716535</v>
      </c>
      <c r="I173" s="173">
        <v>0.60076866023868924</v>
      </c>
      <c r="J173" s="173">
        <v>0.57386555188456612</v>
      </c>
      <c r="K173" s="173">
        <v>0.54918751264243815</v>
      </c>
      <c r="L173" s="173">
        <v>0.52693682152248666</v>
      </c>
      <c r="M173" s="173">
        <v>0.50623693614725906</v>
      </c>
      <c r="N173" s="173">
        <v>0.48863866226147934</v>
      </c>
      <c r="O173" s="173">
        <v>0.47232148877351493</v>
      </c>
      <c r="P173" s="173">
        <v>0.45640887330591329</v>
      </c>
      <c r="Q173" s="173">
        <v>0.44184478457285414</v>
      </c>
      <c r="R173" s="173">
        <v>0.42835951722742904</v>
      </c>
      <c r="S173" s="150">
        <v>0.41554851324927516</v>
      </c>
    </row>
    <row r="174" spans="1:19" ht="15.75" thickBot="1">
      <c r="A174" s="75" t="s">
        <v>197</v>
      </c>
      <c r="B174" s="143">
        <v>1</v>
      </c>
      <c r="C174" s="143">
        <v>0.88810323493017496</v>
      </c>
      <c r="D174" s="143">
        <v>0.75464026869365386</v>
      </c>
      <c r="E174" s="143">
        <v>0.65882976842849572</v>
      </c>
      <c r="F174" s="143">
        <v>0.58829768428495666</v>
      </c>
      <c r="G174" s="143">
        <v>0.52554357433268517</v>
      </c>
      <c r="H174" s="143">
        <v>0.46296623652112429</v>
      </c>
      <c r="I174" s="143">
        <v>0.40869718932296273</v>
      </c>
      <c r="J174" s="143">
        <v>0.37369630546225913</v>
      </c>
      <c r="K174" s="143">
        <v>0.33215485239526249</v>
      </c>
      <c r="L174" s="143">
        <v>0.2856637793883684</v>
      </c>
      <c r="M174" s="143">
        <v>0.25808732543751106</v>
      </c>
      <c r="N174" s="143">
        <v>0.24801131341700547</v>
      </c>
      <c r="O174" s="143">
        <v>0.23899593424076365</v>
      </c>
      <c r="P174" s="143">
        <v>0.22980378292381121</v>
      </c>
      <c r="Q174" s="143">
        <v>0.22202580873254374</v>
      </c>
      <c r="R174" s="143">
        <v>0.21389429025985504</v>
      </c>
      <c r="S174" s="144">
        <v>0.20593954392787697</v>
      </c>
    </row>
  </sheetData>
  <mergeCells count="8">
    <mergeCell ref="B171:S171"/>
    <mergeCell ref="B132:S132"/>
    <mergeCell ref="B8:S8"/>
    <mergeCell ref="B16:S16"/>
    <mergeCell ref="B61:S61"/>
    <mergeCell ref="B77:S77"/>
    <mergeCell ref="B87:S87"/>
    <mergeCell ref="B114:S1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CBC95-BECE-4F95-88A4-E7CD65FEBDC9}">
  <dimension ref="A1:I52"/>
  <sheetViews>
    <sheetView workbookViewId="0">
      <selection activeCell="C13" sqref="C13"/>
    </sheetView>
  </sheetViews>
  <sheetFormatPr defaultRowHeight="14.25"/>
  <cols>
    <col min="1" max="1" width="39.75" style="7" bestFit="1" customWidth="1"/>
    <col min="2" max="2" width="20.125" style="106" customWidth="1"/>
    <col min="3" max="3" width="21.625" style="106" customWidth="1"/>
    <col min="4" max="4" width="22.625" style="106" customWidth="1"/>
    <col min="5" max="5" width="20.125" style="106" customWidth="1"/>
    <col min="6" max="6" width="22.375" style="106" customWidth="1"/>
    <col min="7" max="7" width="20.375" style="106" customWidth="1"/>
    <col min="8" max="8" width="23.375" style="106" customWidth="1"/>
    <col min="9" max="9" width="26.375" style="106" customWidth="1"/>
    <col min="10" max="16384" width="9" style="7"/>
  </cols>
  <sheetData>
    <row r="1" spans="1:9" ht="18.75">
      <c r="A1" s="2" t="s">
        <v>190</v>
      </c>
    </row>
    <row r="2" spans="1:9" ht="15">
      <c r="A2" s="34" t="s">
        <v>473</v>
      </c>
    </row>
    <row r="3" spans="1:9" ht="15">
      <c r="A3" s="3" t="s">
        <v>2</v>
      </c>
    </row>
    <row r="4" spans="1:9" ht="15">
      <c r="A4" s="3" t="s">
        <v>191</v>
      </c>
    </row>
    <row r="5" spans="1:9" ht="15">
      <c r="A5" s="3" t="s">
        <v>192</v>
      </c>
    </row>
    <row r="7" spans="1:9" ht="15" thickBot="1"/>
    <row r="8" spans="1:9" s="35" customFormat="1" ht="52.5" customHeight="1">
      <c r="A8" s="81" t="s">
        <v>163</v>
      </c>
      <c r="B8" s="252" t="s">
        <v>560</v>
      </c>
      <c r="C8" s="252" t="s">
        <v>441</v>
      </c>
      <c r="D8" s="297" t="s">
        <v>444</v>
      </c>
      <c r="E8" s="253" t="s">
        <v>557</v>
      </c>
      <c r="F8" s="252" t="s">
        <v>558</v>
      </c>
      <c r="G8" s="297" t="s">
        <v>442</v>
      </c>
      <c r="H8" s="297" t="s">
        <v>443</v>
      </c>
      <c r="I8" s="254" t="s">
        <v>559</v>
      </c>
    </row>
    <row r="9" spans="1:9" ht="15">
      <c r="A9" s="82" t="s">
        <v>210</v>
      </c>
      <c r="B9" s="278">
        <v>2226</v>
      </c>
      <c r="C9" s="268">
        <v>2196</v>
      </c>
      <c r="D9" s="268">
        <v>1233</v>
      </c>
      <c r="E9" s="149">
        <f t="shared" ref="E9:E27" si="0">D9/C9</f>
        <v>0.56147540983606559</v>
      </c>
      <c r="F9" s="278">
        <v>2226</v>
      </c>
      <c r="G9" s="268">
        <v>2196</v>
      </c>
      <c r="H9" s="268">
        <v>1233</v>
      </c>
      <c r="I9" s="150">
        <f t="shared" ref="I9:I22" si="1">H9/G9</f>
        <v>0.56147540983606559</v>
      </c>
    </row>
    <row r="10" spans="1:9" ht="15">
      <c r="A10" s="83" t="s">
        <v>211</v>
      </c>
      <c r="B10" s="43">
        <v>4869</v>
      </c>
      <c r="C10" s="14">
        <v>4767</v>
      </c>
      <c r="D10" s="14">
        <v>2538</v>
      </c>
      <c r="E10" s="151">
        <f t="shared" si="0"/>
        <v>0.53241032095657648</v>
      </c>
      <c r="F10" s="43">
        <v>4869</v>
      </c>
      <c r="G10" s="14">
        <v>4767</v>
      </c>
      <c r="H10" s="14">
        <v>2538</v>
      </c>
      <c r="I10" s="142">
        <f t="shared" si="1"/>
        <v>0.53241032095657648</v>
      </c>
    </row>
    <row r="11" spans="1:9" ht="15">
      <c r="A11" s="83" t="s">
        <v>202</v>
      </c>
      <c r="B11" s="43">
        <v>402</v>
      </c>
      <c r="C11" s="14">
        <v>393</v>
      </c>
      <c r="D11" s="14">
        <v>195</v>
      </c>
      <c r="E11" s="151">
        <f t="shared" si="0"/>
        <v>0.49618320610687022</v>
      </c>
      <c r="F11" s="43">
        <v>402</v>
      </c>
      <c r="G11" s="14">
        <v>396</v>
      </c>
      <c r="H11" s="14">
        <v>195</v>
      </c>
      <c r="I11" s="142">
        <f t="shared" si="1"/>
        <v>0.49242424242424243</v>
      </c>
    </row>
    <row r="12" spans="1:9" ht="15">
      <c r="A12" s="83" t="s">
        <v>206</v>
      </c>
      <c r="B12" s="43">
        <v>516</v>
      </c>
      <c r="C12" s="14">
        <v>513</v>
      </c>
      <c r="D12" s="14">
        <v>249</v>
      </c>
      <c r="E12" s="151">
        <f t="shared" si="0"/>
        <v>0.4853801169590643</v>
      </c>
      <c r="F12" s="43">
        <v>516</v>
      </c>
      <c r="G12" s="14">
        <v>513</v>
      </c>
      <c r="H12" s="14">
        <v>249</v>
      </c>
      <c r="I12" s="142">
        <f t="shared" si="1"/>
        <v>0.4853801169590643</v>
      </c>
    </row>
    <row r="13" spans="1:9" ht="15">
      <c r="A13" s="83" t="s">
        <v>209</v>
      </c>
      <c r="B13" s="43">
        <v>1839</v>
      </c>
      <c r="C13" s="14">
        <v>1815</v>
      </c>
      <c r="D13" s="14">
        <v>873</v>
      </c>
      <c r="E13" s="151">
        <f t="shared" si="0"/>
        <v>0.4809917355371901</v>
      </c>
      <c r="F13" s="43">
        <v>1839</v>
      </c>
      <c r="G13" s="14">
        <v>1815</v>
      </c>
      <c r="H13" s="14">
        <v>870</v>
      </c>
      <c r="I13" s="142">
        <f t="shared" si="1"/>
        <v>0.47933884297520662</v>
      </c>
    </row>
    <row r="14" spans="1:9" ht="15">
      <c r="A14" s="83" t="s">
        <v>205</v>
      </c>
      <c r="B14" s="43">
        <v>5916</v>
      </c>
      <c r="C14" s="14">
        <v>5862</v>
      </c>
      <c r="D14" s="14">
        <v>2655</v>
      </c>
      <c r="E14" s="151">
        <f t="shared" si="0"/>
        <v>0.45291709314227224</v>
      </c>
      <c r="F14" s="43">
        <v>5916</v>
      </c>
      <c r="G14" s="14">
        <v>5862</v>
      </c>
      <c r="H14" s="14">
        <v>2655</v>
      </c>
      <c r="I14" s="142">
        <f t="shared" si="1"/>
        <v>0.45291709314227224</v>
      </c>
    </row>
    <row r="15" spans="1:9" ht="15">
      <c r="A15" s="83" t="s">
        <v>207</v>
      </c>
      <c r="B15" s="43">
        <v>795</v>
      </c>
      <c r="C15" s="14">
        <v>792</v>
      </c>
      <c r="D15" s="14">
        <v>357</v>
      </c>
      <c r="E15" s="151">
        <f t="shared" si="0"/>
        <v>0.45075757575757575</v>
      </c>
      <c r="F15" s="43">
        <v>795</v>
      </c>
      <c r="G15" s="14">
        <v>792</v>
      </c>
      <c r="H15" s="14">
        <v>357</v>
      </c>
      <c r="I15" s="142">
        <f t="shared" si="1"/>
        <v>0.45075757575757575</v>
      </c>
    </row>
    <row r="16" spans="1:9" ht="15">
      <c r="A16" s="83" t="s">
        <v>204</v>
      </c>
      <c r="B16" s="43">
        <v>2079</v>
      </c>
      <c r="C16" s="14">
        <v>2052</v>
      </c>
      <c r="D16" s="14">
        <v>885</v>
      </c>
      <c r="E16" s="151">
        <f t="shared" si="0"/>
        <v>0.43128654970760233</v>
      </c>
      <c r="F16" s="43">
        <v>2079</v>
      </c>
      <c r="G16" s="14">
        <v>2052</v>
      </c>
      <c r="H16" s="14">
        <v>885</v>
      </c>
      <c r="I16" s="142">
        <f t="shared" si="1"/>
        <v>0.43128654970760233</v>
      </c>
    </row>
    <row r="17" spans="1:9" ht="15">
      <c r="A17" s="83" t="s">
        <v>171</v>
      </c>
      <c r="B17" s="43">
        <v>2667</v>
      </c>
      <c r="C17" s="14">
        <v>2610</v>
      </c>
      <c r="D17" s="14">
        <v>1110</v>
      </c>
      <c r="E17" s="151">
        <f t="shared" si="0"/>
        <v>0.42528735632183906</v>
      </c>
      <c r="F17" s="43">
        <v>2592</v>
      </c>
      <c r="G17" s="14">
        <v>2541</v>
      </c>
      <c r="H17" s="14">
        <v>1083</v>
      </c>
      <c r="I17" s="142">
        <f t="shared" si="1"/>
        <v>0.42621015348288077</v>
      </c>
    </row>
    <row r="18" spans="1:9" ht="15">
      <c r="A18" s="83" t="s">
        <v>212</v>
      </c>
      <c r="B18" s="43">
        <v>1851</v>
      </c>
      <c r="C18" s="14">
        <v>1827</v>
      </c>
      <c r="D18" s="14">
        <v>759</v>
      </c>
      <c r="E18" s="151">
        <f t="shared" si="0"/>
        <v>0.4154351395730706</v>
      </c>
      <c r="F18" s="43">
        <v>1851</v>
      </c>
      <c r="G18" s="14">
        <v>1827</v>
      </c>
      <c r="H18" s="14">
        <v>759</v>
      </c>
      <c r="I18" s="142">
        <f t="shared" si="1"/>
        <v>0.4154351395730706</v>
      </c>
    </row>
    <row r="19" spans="1:9" ht="15">
      <c r="A19" s="83" t="s">
        <v>169</v>
      </c>
      <c r="B19" s="43">
        <v>774</v>
      </c>
      <c r="C19" s="14">
        <v>771</v>
      </c>
      <c r="D19" s="14">
        <v>318</v>
      </c>
      <c r="E19" s="151">
        <f t="shared" si="0"/>
        <v>0.41245136186770426</v>
      </c>
      <c r="F19" s="43">
        <v>243</v>
      </c>
      <c r="G19" s="14">
        <v>240</v>
      </c>
      <c r="H19" s="14">
        <v>111</v>
      </c>
      <c r="I19" s="142">
        <f t="shared" si="1"/>
        <v>0.46250000000000002</v>
      </c>
    </row>
    <row r="20" spans="1:9" ht="15">
      <c r="A20" s="83" t="s">
        <v>208</v>
      </c>
      <c r="B20" s="43">
        <v>843</v>
      </c>
      <c r="C20" s="14">
        <v>837</v>
      </c>
      <c r="D20" s="14">
        <v>345</v>
      </c>
      <c r="E20" s="151">
        <f t="shared" si="0"/>
        <v>0.41218637992831542</v>
      </c>
      <c r="F20" s="43">
        <v>843</v>
      </c>
      <c r="G20" s="14">
        <v>837</v>
      </c>
      <c r="H20" s="14">
        <v>345</v>
      </c>
      <c r="I20" s="142">
        <f t="shared" si="1"/>
        <v>0.41218637992831542</v>
      </c>
    </row>
    <row r="21" spans="1:9" ht="15">
      <c r="A21" s="83" t="s">
        <v>201</v>
      </c>
      <c r="B21" s="43">
        <v>78</v>
      </c>
      <c r="C21" s="14">
        <v>78</v>
      </c>
      <c r="D21" s="14">
        <v>27</v>
      </c>
      <c r="E21" s="151">
        <f t="shared" si="0"/>
        <v>0.34615384615384615</v>
      </c>
      <c r="F21" s="43">
        <v>78</v>
      </c>
      <c r="G21" s="14">
        <v>78</v>
      </c>
      <c r="H21" s="14">
        <v>27</v>
      </c>
      <c r="I21" s="142">
        <f t="shared" si="1"/>
        <v>0.34615384615384615</v>
      </c>
    </row>
    <row r="22" spans="1:9" ht="15">
      <c r="A22" s="83" t="s">
        <v>203</v>
      </c>
      <c r="B22" s="43">
        <v>4554</v>
      </c>
      <c r="C22" s="14">
        <v>4497</v>
      </c>
      <c r="D22" s="14">
        <v>1482</v>
      </c>
      <c r="E22" s="151">
        <f t="shared" si="0"/>
        <v>0.32955303535690461</v>
      </c>
      <c r="F22" s="43">
        <v>4554</v>
      </c>
      <c r="G22" s="14">
        <v>4500</v>
      </c>
      <c r="H22" s="14">
        <v>1482</v>
      </c>
      <c r="I22" s="142">
        <f t="shared" si="1"/>
        <v>0.32933333333333331</v>
      </c>
    </row>
    <row r="23" spans="1:9" ht="15">
      <c r="A23" s="83" t="s">
        <v>173</v>
      </c>
      <c r="B23" s="43">
        <v>3339</v>
      </c>
      <c r="C23" s="14">
        <v>3288</v>
      </c>
      <c r="D23" s="14">
        <v>1041</v>
      </c>
      <c r="E23" s="151">
        <f t="shared" si="0"/>
        <v>0.31660583941605841</v>
      </c>
      <c r="F23" s="121">
        <v>0</v>
      </c>
      <c r="G23" s="121">
        <v>0</v>
      </c>
      <c r="H23" s="121">
        <v>0</v>
      </c>
      <c r="I23" s="132">
        <v>0</v>
      </c>
    </row>
    <row r="24" spans="1:9" ht="15">
      <c r="A24" s="83" t="s">
        <v>175</v>
      </c>
      <c r="B24" s="43">
        <v>5049</v>
      </c>
      <c r="C24" s="14">
        <v>5019</v>
      </c>
      <c r="D24" s="14">
        <v>1575</v>
      </c>
      <c r="E24" s="151">
        <f t="shared" si="0"/>
        <v>0.31380753138075312</v>
      </c>
      <c r="F24" s="43">
        <v>3888</v>
      </c>
      <c r="G24" s="14">
        <v>3870</v>
      </c>
      <c r="H24" s="14">
        <v>1233</v>
      </c>
      <c r="I24" s="142">
        <f>H24/G24</f>
        <v>0.31860465116279069</v>
      </c>
    </row>
    <row r="25" spans="1:9" ht="15">
      <c r="A25" s="83" t="s">
        <v>179</v>
      </c>
      <c r="B25" s="43">
        <v>9270</v>
      </c>
      <c r="C25" s="14">
        <v>9174</v>
      </c>
      <c r="D25" s="14">
        <v>2730</v>
      </c>
      <c r="E25" s="151">
        <f t="shared" si="0"/>
        <v>0.29758011772400261</v>
      </c>
      <c r="F25" s="43">
        <v>7722</v>
      </c>
      <c r="G25" s="14">
        <v>7650</v>
      </c>
      <c r="H25" s="14">
        <v>2586</v>
      </c>
      <c r="I25" s="142">
        <f>H25/G25</f>
        <v>0.33803921568627449</v>
      </c>
    </row>
    <row r="26" spans="1:9" ht="15">
      <c r="A26" s="83" t="s">
        <v>181</v>
      </c>
      <c r="B26" s="43">
        <v>9453</v>
      </c>
      <c r="C26" s="14">
        <v>9318</v>
      </c>
      <c r="D26" s="14">
        <v>2643</v>
      </c>
      <c r="E26" s="151">
        <f t="shared" si="0"/>
        <v>0.28364455891822282</v>
      </c>
      <c r="F26" s="43">
        <v>4299</v>
      </c>
      <c r="G26" s="14">
        <v>4245</v>
      </c>
      <c r="H26" s="14">
        <v>1770</v>
      </c>
      <c r="I26" s="142">
        <f>H26/G26</f>
        <v>0.41696113074204949</v>
      </c>
    </row>
    <row r="27" spans="1:9" ht="15.75" thickBot="1">
      <c r="A27" s="84" t="s">
        <v>177</v>
      </c>
      <c r="B27" s="101">
        <v>5742</v>
      </c>
      <c r="C27" s="19">
        <v>5655</v>
      </c>
      <c r="D27" s="19">
        <v>972</v>
      </c>
      <c r="E27" s="152">
        <f t="shared" si="0"/>
        <v>0.17188328912466844</v>
      </c>
      <c r="F27" s="101">
        <v>318</v>
      </c>
      <c r="G27" s="19">
        <v>315</v>
      </c>
      <c r="H27" s="19">
        <v>105</v>
      </c>
      <c r="I27" s="144">
        <f>H27/G27</f>
        <v>0.33333333333333331</v>
      </c>
    </row>
    <row r="32" spans="1:9" ht="15" thickBot="1">
      <c r="A32" s="195" t="s">
        <v>473</v>
      </c>
    </row>
    <row r="33" spans="1:5" ht="60">
      <c r="A33" s="77" t="s">
        <v>163</v>
      </c>
      <c r="B33" s="205" t="s">
        <v>199</v>
      </c>
      <c r="C33" s="298" t="s">
        <v>445</v>
      </c>
      <c r="D33" s="205" t="s">
        <v>200</v>
      </c>
      <c r="E33" s="299" t="s">
        <v>446</v>
      </c>
    </row>
    <row r="34" spans="1:5" ht="15">
      <c r="A34" s="78" t="s">
        <v>210</v>
      </c>
      <c r="B34" s="278">
        <v>2226</v>
      </c>
      <c r="C34" s="240">
        <v>0.56147540983606559</v>
      </c>
      <c r="D34" s="278">
        <v>2226</v>
      </c>
      <c r="E34" s="241">
        <v>0.56147540983606559</v>
      </c>
    </row>
    <row r="35" spans="1:5" ht="15">
      <c r="A35" s="79" t="s">
        <v>211</v>
      </c>
      <c r="B35" s="43">
        <v>4869</v>
      </c>
      <c r="C35" s="242">
        <v>0.53241032095657648</v>
      </c>
      <c r="D35" s="43">
        <v>4869</v>
      </c>
      <c r="E35" s="201">
        <v>0.53241032095657648</v>
      </c>
    </row>
    <row r="36" spans="1:5" ht="15">
      <c r="A36" s="79" t="s">
        <v>202</v>
      </c>
      <c r="B36" s="43">
        <v>402</v>
      </c>
      <c r="C36" s="242">
        <v>0.49618320610687022</v>
      </c>
      <c r="D36" s="43">
        <v>402</v>
      </c>
      <c r="E36" s="201">
        <v>0.49242424242424243</v>
      </c>
    </row>
    <row r="37" spans="1:5" ht="15">
      <c r="A37" s="79" t="s">
        <v>206</v>
      </c>
      <c r="B37" s="43">
        <v>516</v>
      </c>
      <c r="C37" s="242">
        <v>0.4853801169590643</v>
      </c>
      <c r="D37" s="43">
        <v>516</v>
      </c>
      <c r="E37" s="201">
        <v>0.4853801169590643</v>
      </c>
    </row>
    <row r="38" spans="1:5" ht="15">
      <c r="A38" s="79" t="s">
        <v>209</v>
      </c>
      <c r="B38" s="43">
        <v>1839</v>
      </c>
      <c r="C38" s="242">
        <v>0.4809917355371901</v>
      </c>
      <c r="D38" s="43">
        <v>1839</v>
      </c>
      <c r="E38" s="201">
        <v>0.47933884297520662</v>
      </c>
    </row>
    <row r="39" spans="1:5" ht="15">
      <c r="A39" s="79" t="s">
        <v>205</v>
      </c>
      <c r="B39" s="43">
        <v>5916</v>
      </c>
      <c r="C39" s="242">
        <v>0.45291709314227224</v>
      </c>
      <c r="D39" s="43">
        <v>5916</v>
      </c>
      <c r="E39" s="201">
        <v>0.45291709314227224</v>
      </c>
    </row>
    <row r="40" spans="1:5" ht="15">
      <c r="A40" s="79" t="s">
        <v>207</v>
      </c>
      <c r="B40" s="43">
        <v>795</v>
      </c>
      <c r="C40" s="242">
        <v>0.45075757575757575</v>
      </c>
      <c r="D40" s="43">
        <v>795</v>
      </c>
      <c r="E40" s="201">
        <v>0.45075757575757575</v>
      </c>
    </row>
    <row r="41" spans="1:5" ht="15">
      <c r="A41" s="79" t="s">
        <v>204</v>
      </c>
      <c r="B41" s="43">
        <v>2079</v>
      </c>
      <c r="C41" s="242">
        <v>0.43128654970760233</v>
      </c>
      <c r="D41" s="43">
        <v>2079</v>
      </c>
      <c r="E41" s="201">
        <v>0.43128654970760233</v>
      </c>
    </row>
    <row r="42" spans="1:5" ht="15">
      <c r="A42" s="79" t="s">
        <v>171</v>
      </c>
      <c r="B42" s="43">
        <v>2667</v>
      </c>
      <c r="C42" s="242">
        <v>0.42528735632183906</v>
      </c>
      <c r="D42" s="43">
        <v>2592</v>
      </c>
      <c r="E42" s="201">
        <v>0.42621015348288077</v>
      </c>
    </row>
    <row r="43" spans="1:5" ht="15">
      <c r="A43" s="79" t="s">
        <v>212</v>
      </c>
      <c r="B43" s="43">
        <v>1851</v>
      </c>
      <c r="C43" s="242">
        <v>0.4154351395730706</v>
      </c>
      <c r="D43" s="43">
        <v>1851</v>
      </c>
      <c r="E43" s="201">
        <v>0.4154351395730706</v>
      </c>
    </row>
    <row r="44" spans="1:5" ht="15">
      <c r="A44" s="79" t="s">
        <v>169</v>
      </c>
      <c r="B44" s="43">
        <v>774</v>
      </c>
      <c r="C44" s="242">
        <v>0.41245136186770426</v>
      </c>
      <c r="D44" s="43">
        <v>243</v>
      </c>
      <c r="E44" s="201">
        <v>0.46250000000000002</v>
      </c>
    </row>
    <row r="45" spans="1:5" ht="15">
      <c r="A45" s="79" t="s">
        <v>208</v>
      </c>
      <c r="B45" s="43">
        <v>843</v>
      </c>
      <c r="C45" s="242">
        <v>0.41218637992831542</v>
      </c>
      <c r="D45" s="43">
        <v>843</v>
      </c>
      <c r="E45" s="201">
        <v>0.41218637992831542</v>
      </c>
    </row>
    <row r="46" spans="1:5" ht="15">
      <c r="A46" s="79" t="s">
        <v>201</v>
      </c>
      <c r="B46" s="43">
        <v>78</v>
      </c>
      <c r="C46" s="242">
        <v>0.34615384615384615</v>
      </c>
      <c r="D46" s="43">
        <v>78</v>
      </c>
      <c r="E46" s="201">
        <v>0.34615384615384615</v>
      </c>
    </row>
    <row r="47" spans="1:5" ht="15">
      <c r="A47" s="79" t="s">
        <v>203</v>
      </c>
      <c r="B47" s="43">
        <v>4554</v>
      </c>
      <c r="C47" s="242">
        <v>0.32955303535690461</v>
      </c>
      <c r="D47" s="43">
        <v>4554</v>
      </c>
      <c r="E47" s="201">
        <v>0.32933333333333331</v>
      </c>
    </row>
    <row r="48" spans="1:5" ht="15">
      <c r="A48" s="79" t="s">
        <v>173</v>
      </c>
      <c r="B48" s="43">
        <v>3339</v>
      </c>
      <c r="C48" s="242">
        <v>0.31660583941605841</v>
      </c>
      <c r="D48" s="174">
        <v>0</v>
      </c>
      <c r="E48" s="243" t="s">
        <v>357</v>
      </c>
    </row>
    <row r="49" spans="1:5" ht="15">
      <c r="A49" s="79" t="s">
        <v>175</v>
      </c>
      <c r="B49" s="43">
        <v>5049</v>
      </c>
      <c r="C49" s="242">
        <v>0.31380753138075312</v>
      </c>
      <c r="D49" s="43">
        <v>3888</v>
      </c>
      <c r="E49" s="201">
        <v>0.31860465116279069</v>
      </c>
    </row>
    <row r="50" spans="1:5" ht="15">
      <c r="A50" s="79" t="s">
        <v>179</v>
      </c>
      <c r="B50" s="43">
        <v>9270</v>
      </c>
      <c r="C50" s="242">
        <v>0.29758011772400261</v>
      </c>
      <c r="D50" s="43">
        <v>7722</v>
      </c>
      <c r="E50" s="201">
        <v>0.33803921568627449</v>
      </c>
    </row>
    <row r="51" spans="1:5" ht="15">
      <c r="A51" s="79" t="s">
        <v>181</v>
      </c>
      <c r="B51" s="43">
        <v>9453</v>
      </c>
      <c r="C51" s="242">
        <v>0.28364455891822282</v>
      </c>
      <c r="D51" s="43">
        <v>4299</v>
      </c>
      <c r="E51" s="201">
        <v>0.41696113074204949</v>
      </c>
    </row>
    <row r="52" spans="1:5" ht="15.75" thickBot="1">
      <c r="A52" s="80" t="s">
        <v>177</v>
      </c>
      <c r="B52" s="101">
        <v>5742</v>
      </c>
      <c r="C52" s="244">
        <v>0.17188328912466844</v>
      </c>
      <c r="D52" s="101">
        <v>318</v>
      </c>
      <c r="E52" s="204">
        <v>0.33333333333333331</v>
      </c>
    </row>
  </sheetData>
  <sortState ref="A9:I27">
    <sortCondition descending="1" ref="E9"/>
  </sortState>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36256-5746-4784-80E3-47C6CA6C61B0}">
  <dimension ref="A1:K139"/>
  <sheetViews>
    <sheetView topLeftCell="A109" workbookViewId="0">
      <selection activeCell="E99" sqref="E99"/>
    </sheetView>
  </sheetViews>
  <sheetFormatPr defaultRowHeight="14.25"/>
  <cols>
    <col min="1" max="1" width="25.625" style="7" customWidth="1"/>
    <col min="2" max="2" width="15.875" style="106" customWidth="1"/>
    <col min="3" max="3" width="18.5" style="106" customWidth="1"/>
    <col min="4" max="4" width="19.375" style="106" customWidth="1"/>
    <col min="5" max="5" width="19.875" style="106" customWidth="1"/>
    <col min="6" max="6" width="20.5" style="106" customWidth="1"/>
    <col min="7" max="7" width="13.125" style="106" customWidth="1"/>
    <col min="8" max="8" width="16.375" style="106" customWidth="1"/>
    <col min="9" max="9" width="19.375" style="106" customWidth="1"/>
    <col min="10" max="10" width="22.125" style="106" customWidth="1"/>
    <col min="11" max="11" width="18.875" style="106" customWidth="1"/>
    <col min="12" max="16384" width="9" style="7"/>
  </cols>
  <sheetData>
    <row r="1" spans="1:11" ht="18.75">
      <c r="A1" s="2" t="s">
        <v>198</v>
      </c>
    </row>
    <row r="2" spans="1:11" ht="15">
      <c r="A2" s="34" t="s">
        <v>477</v>
      </c>
    </row>
    <row r="3" spans="1:11" ht="15">
      <c r="A3" s="3" t="s">
        <v>2</v>
      </c>
    </row>
    <row r="4" spans="1:11" ht="15">
      <c r="A4" s="3" t="s">
        <v>191</v>
      </c>
    </row>
    <row r="5" spans="1:11" ht="15">
      <c r="A5" s="3" t="s">
        <v>192</v>
      </c>
    </row>
    <row r="7" spans="1:11" ht="15" thickBot="1"/>
    <row r="8" spans="1:11" ht="15">
      <c r="A8" s="52"/>
      <c r="B8" s="455" t="s">
        <v>166</v>
      </c>
      <c r="C8" s="456"/>
      <c r="D8" s="456"/>
      <c r="E8" s="456"/>
      <c r="F8" s="458"/>
      <c r="G8" s="456" t="s">
        <v>165</v>
      </c>
      <c r="H8" s="456"/>
      <c r="I8" s="456"/>
      <c r="J8" s="456"/>
      <c r="K8" s="457"/>
    </row>
    <row r="9" spans="1:11" ht="44.25" customHeight="1">
      <c r="A9" s="85" t="s">
        <v>213</v>
      </c>
      <c r="B9" s="153" t="s">
        <v>214</v>
      </c>
      <c r="C9" s="154" t="s">
        <v>215</v>
      </c>
      <c r="D9" s="154" t="s">
        <v>441</v>
      </c>
      <c r="E9" s="154" t="s">
        <v>444</v>
      </c>
      <c r="F9" s="155" t="s">
        <v>447</v>
      </c>
      <c r="G9" s="153" t="s">
        <v>214</v>
      </c>
      <c r="H9" s="154" t="s">
        <v>215</v>
      </c>
      <c r="I9" s="154" t="s">
        <v>441</v>
      </c>
      <c r="J9" s="154" t="s">
        <v>444</v>
      </c>
      <c r="K9" s="156" t="s">
        <v>447</v>
      </c>
    </row>
    <row r="10" spans="1:11" ht="15">
      <c r="A10" s="83" t="s">
        <v>92</v>
      </c>
      <c r="B10" s="43">
        <v>570</v>
      </c>
      <c r="C10" s="141">
        <f>B10/SUM(B$10:B$14)</f>
        <v>3.3077994428969359E-2</v>
      </c>
      <c r="D10" s="268">
        <v>558</v>
      </c>
      <c r="E10" s="268">
        <v>150</v>
      </c>
      <c r="F10" s="151">
        <f>E10/D10</f>
        <v>0.26881720430107525</v>
      </c>
      <c r="G10" s="43">
        <v>2607</v>
      </c>
      <c r="H10" s="141">
        <f>G10/SUM(G$10:G$14)</f>
        <v>5.5949008498583572E-2</v>
      </c>
      <c r="I10" s="268">
        <v>2544</v>
      </c>
      <c r="J10" s="268">
        <v>1197</v>
      </c>
      <c r="K10" s="142">
        <f>J10/I10</f>
        <v>0.47051886792452829</v>
      </c>
    </row>
    <row r="11" spans="1:11" ht="15">
      <c r="A11" s="83" t="s">
        <v>94</v>
      </c>
      <c r="B11" s="43">
        <v>6486</v>
      </c>
      <c r="C11" s="141">
        <f>B11/SUM(B$10:B$14)</f>
        <v>0.37639275766016711</v>
      </c>
      <c r="D11" s="14">
        <v>6357</v>
      </c>
      <c r="E11" s="14">
        <v>1632</v>
      </c>
      <c r="F11" s="151">
        <f>E11/D11</f>
        <v>0.25672487022180274</v>
      </c>
      <c r="G11" s="43">
        <v>21561</v>
      </c>
      <c r="H11" s="141">
        <f>G11/SUM(G$10:G$14)</f>
        <v>0.46272212207056401</v>
      </c>
      <c r="I11" s="14">
        <v>20580</v>
      </c>
      <c r="J11" s="14">
        <v>9291</v>
      </c>
      <c r="K11" s="142">
        <f>J11/I11</f>
        <v>0.45145772594752187</v>
      </c>
    </row>
    <row r="12" spans="1:11" ht="15">
      <c r="A12" s="83" t="s">
        <v>562</v>
      </c>
      <c r="B12" s="43">
        <v>1341</v>
      </c>
      <c r="C12" s="141">
        <f>B12/SUM(B$10:B$14)</f>
        <v>7.7820334261838445E-2</v>
      </c>
      <c r="D12" s="14">
        <v>1329</v>
      </c>
      <c r="E12" s="14">
        <v>321</v>
      </c>
      <c r="F12" s="151">
        <f>E12/D12</f>
        <v>0.24153498871331827</v>
      </c>
      <c r="G12" s="43">
        <v>5112</v>
      </c>
      <c r="H12" s="141">
        <f>G12/SUM(G$10:G$14)</f>
        <v>0.10970898789595673</v>
      </c>
      <c r="I12" s="14">
        <v>4869</v>
      </c>
      <c r="J12" s="14">
        <v>2034</v>
      </c>
      <c r="K12" s="142">
        <f>J12/I12</f>
        <v>0.41774491682070242</v>
      </c>
    </row>
    <row r="13" spans="1:11" ht="15">
      <c r="A13" s="83" t="s">
        <v>1</v>
      </c>
      <c r="B13" s="43">
        <v>399</v>
      </c>
      <c r="C13" s="141">
        <f>B13/SUM(B$10:B$14)</f>
        <v>2.3154596100278552E-2</v>
      </c>
      <c r="D13" s="14">
        <v>390</v>
      </c>
      <c r="E13" s="14">
        <v>87</v>
      </c>
      <c r="F13" s="151">
        <f>E13/D13</f>
        <v>0.22307692307692309</v>
      </c>
      <c r="G13" s="43">
        <v>1611</v>
      </c>
      <c r="H13" s="141">
        <f>G13/SUM(G$10:G$14)</f>
        <v>3.4573783157352565E-2</v>
      </c>
      <c r="I13" s="14">
        <v>1545</v>
      </c>
      <c r="J13" s="14">
        <v>615</v>
      </c>
      <c r="K13" s="142">
        <f>J13/I13</f>
        <v>0.39805825242718446</v>
      </c>
    </row>
    <row r="14" spans="1:11" ht="15.75" thickBot="1">
      <c r="A14" s="84" t="s">
        <v>93</v>
      </c>
      <c r="B14" s="101">
        <v>8436</v>
      </c>
      <c r="C14" s="143">
        <f>B14/SUM(B$10:B$14)</f>
        <v>0.48955431754874651</v>
      </c>
      <c r="D14" s="19">
        <v>8337</v>
      </c>
      <c r="E14" s="19">
        <v>1311</v>
      </c>
      <c r="F14" s="152">
        <f>E14/D14</f>
        <v>0.15725080964375673</v>
      </c>
      <c r="G14" s="101">
        <v>15705</v>
      </c>
      <c r="H14" s="143">
        <f>G14/SUM(G$10:G$14)</f>
        <v>0.33704609837754312</v>
      </c>
      <c r="I14" s="19">
        <v>14952</v>
      </c>
      <c r="J14" s="19">
        <v>5352</v>
      </c>
      <c r="K14" s="144">
        <f>J14/I14</f>
        <v>0.3579454253611557</v>
      </c>
    </row>
    <row r="18" spans="1:11" ht="15" thickBot="1">
      <c r="A18" s="76"/>
      <c r="B18" s="105"/>
      <c r="C18" s="105"/>
      <c r="D18" s="105"/>
    </row>
    <row r="19" spans="1:11" ht="15">
      <c r="A19" s="52"/>
      <c r="B19" s="455" t="s">
        <v>166</v>
      </c>
      <c r="C19" s="456"/>
      <c r="D19" s="456"/>
      <c r="E19" s="456"/>
      <c r="F19" s="458"/>
      <c r="G19" s="456" t="s">
        <v>165</v>
      </c>
      <c r="H19" s="456"/>
      <c r="I19" s="456"/>
      <c r="J19" s="456"/>
      <c r="K19" s="457"/>
    </row>
    <row r="20" spans="1:11" ht="60">
      <c r="A20" s="85" t="s">
        <v>385</v>
      </c>
      <c r="B20" s="153" t="s">
        <v>214</v>
      </c>
      <c r="C20" s="154" t="s">
        <v>215</v>
      </c>
      <c r="D20" s="154" t="s">
        <v>441</v>
      </c>
      <c r="E20" s="154" t="s">
        <v>444</v>
      </c>
      <c r="F20" s="155" t="s">
        <v>447</v>
      </c>
      <c r="G20" s="153" t="s">
        <v>214</v>
      </c>
      <c r="H20" s="154" t="s">
        <v>215</v>
      </c>
      <c r="I20" s="154" t="s">
        <v>441</v>
      </c>
      <c r="J20" s="154" t="s">
        <v>444</v>
      </c>
      <c r="K20" s="156" t="s">
        <v>447</v>
      </c>
    </row>
    <row r="21" spans="1:11" ht="15">
      <c r="A21" s="83" t="s">
        <v>101</v>
      </c>
      <c r="B21" s="278">
        <v>174</v>
      </c>
      <c r="C21" s="141">
        <f>B21/SUM(B$21:B$26)</f>
        <v>1.0097493036211699E-2</v>
      </c>
      <c r="D21" s="268">
        <v>171</v>
      </c>
      <c r="E21" s="268">
        <v>54</v>
      </c>
      <c r="F21" s="151">
        <f t="shared" ref="F21:F26" si="0">E21/D21</f>
        <v>0.31578947368421051</v>
      </c>
      <c r="G21" s="278">
        <v>675</v>
      </c>
      <c r="H21" s="141">
        <f>G21/SUM(G$21:G$26)</f>
        <v>1.4486221993304146E-2</v>
      </c>
      <c r="I21" s="268">
        <v>624</v>
      </c>
      <c r="J21" s="268">
        <v>264</v>
      </c>
      <c r="K21" s="142">
        <f t="shared" ref="K21:K26" si="1">J21/I21</f>
        <v>0.42307692307692307</v>
      </c>
    </row>
    <row r="22" spans="1:11" ht="15">
      <c r="A22" s="83" t="s">
        <v>99</v>
      </c>
      <c r="B22" s="43">
        <v>2625</v>
      </c>
      <c r="C22" s="141">
        <f t="shared" ref="C22:C26" si="2">B22/SUM(B$21:B$26)</f>
        <v>0.15233286908077995</v>
      </c>
      <c r="D22" s="14">
        <v>2622</v>
      </c>
      <c r="E22" s="14">
        <v>717</v>
      </c>
      <c r="F22" s="151">
        <f t="shared" si="0"/>
        <v>0.27345537757437072</v>
      </c>
      <c r="G22" s="43">
        <v>8142</v>
      </c>
      <c r="H22" s="141">
        <f t="shared" ref="H22:H26" si="3">G22/SUM(G$21:G$26)</f>
        <v>0.17473602884367756</v>
      </c>
      <c r="I22" s="14">
        <v>7962</v>
      </c>
      <c r="J22" s="14">
        <v>3792</v>
      </c>
      <c r="K22" s="142">
        <f t="shared" si="1"/>
        <v>0.47626224566691788</v>
      </c>
    </row>
    <row r="23" spans="1:11" ht="15">
      <c r="A23" s="83" t="s">
        <v>100</v>
      </c>
      <c r="B23" s="43">
        <v>120</v>
      </c>
      <c r="C23" s="141">
        <f t="shared" si="2"/>
        <v>6.9637883008356544E-3</v>
      </c>
      <c r="D23" s="14">
        <v>120</v>
      </c>
      <c r="E23" s="14">
        <v>30</v>
      </c>
      <c r="F23" s="151">
        <f t="shared" si="0"/>
        <v>0.25</v>
      </c>
      <c r="G23" s="43">
        <v>405</v>
      </c>
      <c r="H23" s="141">
        <f t="shared" si="3"/>
        <v>8.6917331959824873E-3</v>
      </c>
      <c r="I23" s="14">
        <v>372</v>
      </c>
      <c r="J23" s="14">
        <v>198</v>
      </c>
      <c r="K23" s="142">
        <f t="shared" si="1"/>
        <v>0.532258064516129</v>
      </c>
    </row>
    <row r="24" spans="1:11" ht="15">
      <c r="A24" s="83" t="s">
        <v>98</v>
      </c>
      <c r="B24" s="43">
        <v>1797</v>
      </c>
      <c r="C24" s="141">
        <f t="shared" si="2"/>
        <v>0.10428272980501392</v>
      </c>
      <c r="D24" s="14">
        <v>1743</v>
      </c>
      <c r="E24" s="14">
        <v>399</v>
      </c>
      <c r="F24" s="151">
        <f t="shared" si="0"/>
        <v>0.2289156626506024</v>
      </c>
      <c r="G24" s="43">
        <v>7320</v>
      </c>
      <c r="H24" s="141">
        <f t="shared" si="3"/>
        <v>0.15709502961627608</v>
      </c>
      <c r="I24" s="14">
        <v>6828</v>
      </c>
      <c r="J24" s="14">
        <v>2685</v>
      </c>
      <c r="K24" s="142">
        <f t="shared" si="1"/>
        <v>0.39323374340949035</v>
      </c>
    </row>
    <row r="25" spans="1:11" ht="15">
      <c r="A25" s="83" t="s">
        <v>97</v>
      </c>
      <c r="B25" s="43">
        <v>9600</v>
      </c>
      <c r="C25" s="141">
        <f t="shared" si="2"/>
        <v>0.55710306406685239</v>
      </c>
      <c r="D25" s="14">
        <v>9450</v>
      </c>
      <c r="E25" s="14">
        <v>1836</v>
      </c>
      <c r="F25" s="151">
        <f t="shared" si="0"/>
        <v>0.19428571428571428</v>
      </c>
      <c r="G25" s="43">
        <v>29049</v>
      </c>
      <c r="H25" s="141">
        <f t="shared" si="3"/>
        <v>0.6234226113829513</v>
      </c>
      <c r="I25" s="14">
        <v>27771</v>
      </c>
      <c r="J25" s="14">
        <v>11190</v>
      </c>
      <c r="K25" s="142">
        <f t="shared" si="1"/>
        <v>0.40293831694933563</v>
      </c>
    </row>
    <row r="26" spans="1:11" ht="15.75" thickBot="1">
      <c r="A26" s="84" t="s">
        <v>219</v>
      </c>
      <c r="B26" s="101">
        <v>2916</v>
      </c>
      <c r="C26" s="143">
        <f t="shared" si="2"/>
        <v>0.16922005571030641</v>
      </c>
      <c r="D26" s="19">
        <v>2865</v>
      </c>
      <c r="E26" s="19">
        <v>462</v>
      </c>
      <c r="F26" s="152">
        <f t="shared" si="0"/>
        <v>0.16125654450261781</v>
      </c>
      <c r="G26" s="101">
        <v>1005</v>
      </c>
      <c r="H26" s="143">
        <f t="shared" si="3"/>
        <v>2.1568374967808397E-2</v>
      </c>
      <c r="I26" s="19">
        <v>936</v>
      </c>
      <c r="J26" s="19">
        <v>357</v>
      </c>
      <c r="K26" s="144">
        <f t="shared" si="1"/>
        <v>0.38141025641025639</v>
      </c>
    </row>
    <row r="27" spans="1:11">
      <c r="D27" s="105"/>
    </row>
    <row r="28" spans="1:11">
      <c r="D28" s="105"/>
    </row>
    <row r="31" spans="1:11" ht="15" thickBot="1"/>
    <row r="32" spans="1:11" ht="15">
      <c r="A32" s="52"/>
      <c r="B32" s="455" t="s">
        <v>166</v>
      </c>
      <c r="C32" s="456"/>
      <c r="D32" s="456"/>
      <c r="E32" s="456"/>
      <c r="F32" s="458"/>
      <c r="G32" s="456" t="s">
        <v>165</v>
      </c>
      <c r="H32" s="456"/>
      <c r="I32" s="456"/>
      <c r="J32" s="456"/>
      <c r="K32" s="457"/>
    </row>
    <row r="33" spans="1:11" ht="60">
      <c r="A33" s="85" t="s">
        <v>360</v>
      </c>
      <c r="B33" s="153" t="s">
        <v>214</v>
      </c>
      <c r="C33" s="154" t="s">
        <v>215</v>
      </c>
      <c r="D33" s="154" t="s">
        <v>441</v>
      </c>
      <c r="E33" s="154" t="s">
        <v>444</v>
      </c>
      <c r="F33" s="155" t="s">
        <v>447</v>
      </c>
      <c r="G33" s="153" t="s">
        <v>214</v>
      </c>
      <c r="H33" s="154" t="s">
        <v>215</v>
      </c>
      <c r="I33" s="154" t="s">
        <v>441</v>
      </c>
      <c r="J33" s="154" t="s">
        <v>444</v>
      </c>
      <c r="K33" s="156" t="s">
        <v>447</v>
      </c>
    </row>
    <row r="34" spans="1:11" ht="15">
      <c r="A34" s="83" t="s">
        <v>106</v>
      </c>
      <c r="B34" s="278">
        <v>1908</v>
      </c>
      <c r="C34" s="141">
        <f>B34/SUM($B$34:$B$49)</f>
        <v>0.1108593341467666</v>
      </c>
      <c r="D34" s="268">
        <v>1875</v>
      </c>
      <c r="E34" s="268">
        <v>585</v>
      </c>
      <c r="F34" s="151">
        <f t="shared" ref="F34:F49" si="4">E34/D34</f>
        <v>0.312</v>
      </c>
      <c r="G34" s="278">
        <v>15174</v>
      </c>
      <c r="H34" s="141">
        <f>G34/SUM($G$34:$G$49)</f>
        <v>0.32594406495682432</v>
      </c>
      <c r="I34" s="268">
        <v>14385</v>
      </c>
      <c r="J34" s="268">
        <v>6054</v>
      </c>
      <c r="K34" s="142">
        <f t="shared" ref="K34:K49" si="5">J34/I34</f>
        <v>0.42085505735140771</v>
      </c>
    </row>
    <row r="35" spans="1:11" ht="15">
      <c r="A35" s="83" t="s">
        <v>117</v>
      </c>
      <c r="B35" s="43">
        <v>183</v>
      </c>
      <c r="C35" s="141">
        <f t="shared" ref="C35:C49" si="6">B35/SUM($B$34:$B$49)</f>
        <v>1.0632734878856544E-2</v>
      </c>
      <c r="D35" s="14">
        <v>177</v>
      </c>
      <c r="E35" s="14">
        <v>54</v>
      </c>
      <c r="F35" s="151">
        <f t="shared" si="4"/>
        <v>0.30508474576271188</v>
      </c>
      <c r="G35" s="43">
        <v>327</v>
      </c>
      <c r="H35" s="141">
        <f t="shared" ref="H35:H49" si="7">G35/SUM($G$34:$G$49)</f>
        <v>7.0241010439489621E-3</v>
      </c>
      <c r="I35" s="14">
        <v>300</v>
      </c>
      <c r="J35" s="14">
        <v>135</v>
      </c>
      <c r="K35" s="142">
        <f t="shared" si="5"/>
        <v>0.45</v>
      </c>
    </row>
    <row r="36" spans="1:11" ht="15">
      <c r="A36" s="83" t="s">
        <v>109</v>
      </c>
      <c r="B36" s="43">
        <v>243</v>
      </c>
      <c r="C36" s="141">
        <f t="shared" si="6"/>
        <v>1.4118877462088199E-2</v>
      </c>
      <c r="D36" s="14">
        <v>237</v>
      </c>
      <c r="E36" s="14">
        <v>72</v>
      </c>
      <c r="F36" s="151">
        <f t="shared" si="4"/>
        <v>0.30379746835443039</v>
      </c>
      <c r="G36" s="43">
        <v>522</v>
      </c>
      <c r="H36" s="141">
        <f t="shared" si="7"/>
        <v>1.1212785152725866E-2</v>
      </c>
      <c r="I36" s="14">
        <v>501</v>
      </c>
      <c r="J36" s="14">
        <v>213</v>
      </c>
      <c r="K36" s="142">
        <f t="shared" si="5"/>
        <v>0.42514970059880242</v>
      </c>
    </row>
    <row r="37" spans="1:11" ht="15">
      <c r="A37" s="83" t="s">
        <v>116</v>
      </c>
      <c r="B37" s="43">
        <v>1011</v>
      </c>
      <c r="C37" s="141">
        <f t="shared" si="6"/>
        <v>5.8741502527453374E-2</v>
      </c>
      <c r="D37" s="14">
        <v>1002</v>
      </c>
      <c r="E37" s="14">
        <v>279</v>
      </c>
      <c r="F37" s="151">
        <f t="shared" si="4"/>
        <v>0.27844311377245506</v>
      </c>
      <c r="G37" s="43">
        <v>5520</v>
      </c>
      <c r="H37" s="141">
        <f t="shared" si="7"/>
        <v>0.11857198092537698</v>
      </c>
      <c r="I37" s="14">
        <v>5247</v>
      </c>
      <c r="J37" s="14">
        <v>2445</v>
      </c>
      <c r="K37" s="142">
        <f t="shared" si="5"/>
        <v>0.46598056032018298</v>
      </c>
    </row>
    <row r="38" spans="1:11" ht="15">
      <c r="A38" s="83" t="s">
        <v>113</v>
      </c>
      <c r="B38" s="43">
        <v>372</v>
      </c>
      <c r="C38" s="141">
        <f t="shared" si="6"/>
        <v>2.1614084016036254E-2</v>
      </c>
      <c r="D38" s="14">
        <v>366</v>
      </c>
      <c r="E38" s="14">
        <v>90</v>
      </c>
      <c r="F38" s="151">
        <f t="shared" si="4"/>
        <v>0.24590163934426229</v>
      </c>
      <c r="G38" s="43">
        <v>1014</v>
      </c>
      <c r="H38" s="141">
        <f t="shared" si="7"/>
        <v>2.1781157365639903E-2</v>
      </c>
      <c r="I38" s="14">
        <v>966</v>
      </c>
      <c r="J38" s="14">
        <v>384</v>
      </c>
      <c r="K38" s="142">
        <f t="shared" si="5"/>
        <v>0.39751552795031053</v>
      </c>
    </row>
    <row r="39" spans="1:11" ht="15">
      <c r="A39" s="83" t="s">
        <v>107</v>
      </c>
      <c r="B39" s="43">
        <v>1206</v>
      </c>
      <c r="C39" s="141">
        <f t="shared" si="6"/>
        <v>7.0071465922956253E-2</v>
      </c>
      <c r="D39" s="14">
        <v>1185</v>
      </c>
      <c r="E39" s="14">
        <v>282</v>
      </c>
      <c r="F39" s="151">
        <f t="shared" si="4"/>
        <v>0.23797468354430379</v>
      </c>
      <c r="G39" s="43">
        <v>4479</v>
      </c>
      <c r="H39" s="141">
        <f t="shared" si="7"/>
        <v>9.6210851913906437E-2</v>
      </c>
      <c r="I39" s="14">
        <v>4335</v>
      </c>
      <c r="J39" s="14">
        <v>1761</v>
      </c>
      <c r="K39" s="142">
        <f t="shared" si="5"/>
        <v>0.40622837370242215</v>
      </c>
    </row>
    <row r="40" spans="1:11" ht="15">
      <c r="A40" s="83" t="s">
        <v>111</v>
      </c>
      <c r="B40" s="43">
        <v>1044</v>
      </c>
      <c r="C40" s="141">
        <f t="shared" si="6"/>
        <v>6.0658880948230784E-2</v>
      </c>
      <c r="D40" s="14">
        <v>1029</v>
      </c>
      <c r="E40" s="14">
        <v>243</v>
      </c>
      <c r="F40" s="151">
        <f t="shared" si="4"/>
        <v>0.23615160349854228</v>
      </c>
      <c r="G40" s="43">
        <v>1887</v>
      </c>
      <c r="H40" s="141">
        <f t="shared" si="7"/>
        <v>4.0533573914164199E-2</v>
      </c>
      <c r="I40" s="14">
        <v>1827</v>
      </c>
      <c r="J40" s="14">
        <v>783</v>
      </c>
      <c r="K40" s="142">
        <f t="shared" si="5"/>
        <v>0.42857142857142855</v>
      </c>
    </row>
    <row r="41" spans="1:11" ht="15">
      <c r="A41" s="83" t="s">
        <v>223</v>
      </c>
      <c r="B41" s="43">
        <v>351</v>
      </c>
      <c r="C41" s="141">
        <f t="shared" si="6"/>
        <v>2.0393934111905179E-2</v>
      </c>
      <c r="D41" s="14">
        <v>348</v>
      </c>
      <c r="E41" s="14">
        <v>78</v>
      </c>
      <c r="F41" s="151">
        <f t="shared" si="4"/>
        <v>0.22413793103448276</v>
      </c>
      <c r="G41" s="43">
        <v>354</v>
      </c>
      <c r="H41" s="141">
        <f t="shared" si="7"/>
        <v>7.6040726897796109E-3</v>
      </c>
      <c r="I41" s="14">
        <v>336</v>
      </c>
      <c r="J41" s="14">
        <v>138</v>
      </c>
      <c r="K41" s="142">
        <f t="shared" si="5"/>
        <v>0.4107142857142857</v>
      </c>
    </row>
    <row r="42" spans="1:11" ht="15">
      <c r="A42" s="83" t="s">
        <v>110</v>
      </c>
      <c r="B42" s="43">
        <v>765</v>
      </c>
      <c r="C42" s="141">
        <f t="shared" si="6"/>
        <v>4.4448317936203588E-2</v>
      </c>
      <c r="D42" s="14">
        <v>765</v>
      </c>
      <c r="E42" s="14">
        <v>171</v>
      </c>
      <c r="F42" s="151">
        <f t="shared" si="4"/>
        <v>0.22352941176470589</v>
      </c>
      <c r="G42" s="43">
        <v>2130</v>
      </c>
      <c r="H42" s="141">
        <f t="shared" si="7"/>
        <v>4.5753318726640034E-2</v>
      </c>
      <c r="I42" s="14">
        <v>2016</v>
      </c>
      <c r="J42" s="14">
        <v>792</v>
      </c>
      <c r="K42" s="142">
        <f t="shared" si="5"/>
        <v>0.39285714285714285</v>
      </c>
    </row>
    <row r="43" spans="1:11" ht="15">
      <c r="A43" s="83" t="s">
        <v>115</v>
      </c>
      <c r="B43" s="43">
        <v>1872</v>
      </c>
      <c r="C43" s="141">
        <f t="shared" si="6"/>
        <v>0.10876764859682761</v>
      </c>
      <c r="D43" s="14">
        <v>1845</v>
      </c>
      <c r="E43" s="14">
        <v>405</v>
      </c>
      <c r="F43" s="151">
        <f t="shared" si="4"/>
        <v>0.21951219512195122</v>
      </c>
      <c r="G43" s="43">
        <v>5265</v>
      </c>
      <c r="H43" s="141">
        <f t="shared" si="7"/>
        <v>0.11309447093697642</v>
      </c>
      <c r="I43" s="14">
        <v>5079</v>
      </c>
      <c r="J43" s="14">
        <v>2043</v>
      </c>
      <c r="K43" s="142">
        <f t="shared" si="5"/>
        <v>0.40224453632604845</v>
      </c>
    </row>
    <row r="44" spans="1:11" ht="15">
      <c r="A44" s="83" t="s">
        <v>114</v>
      </c>
      <c r="B44" s="43">
        <v>297</v>
      </c>
      <c r="C44" s="141">
        <f t="shared" si="6"/>
        <v>1.7256405786996689E-2</v>
      </c>
      <c r="D44" s="14">
        <v>300</v>
      </c>
      <c r="E44" s="14">
        <v>57</v>
      </c>
      <c r="F44" s="151">
        <f t="shared" si="4"/>
        <v>0.19</v>
      </c>
      <c r="G44" s="43">
        <v>378</v>
      </c>
      <c r="H44" s="141">
        <f t="shared" si="7"/>
        <v>8.1196030416290765E-3</v>
      </c>
      <c r="I44" s="14">
        <v>360</v>
      </c>
      <c r="J44" s="14">
        <v>159</v>
      </c>
      <c r="K44" s="142">
        <f t="shared" si="5"/>
        <v>0.44166666666666665</v>
      </c>
    </row>
    <row r="45" spans="1:11" ht="15">
      <c r="A45" s="83" t="s">
        <v>222</v>
      </c>
      <c r="B45" s="43">
        <v>1548</v>
      </c>
      <c r="C45" s="141">
        <f t="shared" si="6"/>
        <v>8.9942478647376672E-2</v>
      </c>
      <c r="D45" s="14">
        <v>1518</v>
      </c>
      <c r="E45" s="14">
        <v>285</v>
      </c>
      <c r="F45" s="151">
        <f t="shared" si="4"/>
        <v>0.18774703557312253</v>
      </c>
      <c r="G45" s="43">
        <v>2607</v>
      </c>
      <c r="H45" s="141">
        <f t="shared" si="7"/>
        <v>5.5999484469648149E-2</v>
      </c>
      <c r="I45" s="14">
        <v>2520</v>
      </c>
      <c r="J45" s="14">
        <v>1026</v>
      </c>
      <c r="K45" s="142">
        <f t="shared" si="5"/>
        <v>0.40714285714285714</v>
      </c>
    </row>
    <row r="46" spans="1:11" ht="15">
      <c r="A46" s="83" t="s">
        <v>108</v>
      </c>
      <c r="B46" s="43">
        <v>783</v>
      </c>
      <c r="C46" s="141">
        <f t="shared" si="6"/>
        <v>4.5494160711173084E-2</v>
      </c>
      <c r="D46" s="14">
        <v>774</v>
      </c>
      <c r="E46" s="14">
        <v>120</v>
      </c>
      <c r="F46" s="151">
        <f t="shared" si="4"/>
        <v>0.15503875968992248</v>
      </c>
      <c r="G46" s="43">
        <v>561</v>
      </c>
      <c r="H46" s="141">
        <f t="shared" si="7"/>
        <v>1.2050521974481247E-2</v>
      </c>
      <c r="I46" s="14">
        <v>534</v>
      </c>
      <c r="J46" s="14">
        <v>222</v>
      </c>
      <c r="K46" s="142">
        <f t="shared" si="5"/>
        <v>0.4157303370786517</v>
      </c>
    </row>
    <row r="47" spans="1:11" ht="15">
      <c r="A47" s="83" t="s">
        <v>220</v>
      </c>
      <c r="B47" s="43">
        <v>2466</v>
      </c>
      <c r="C47" s="141">
        <f t="shared" si="6"/>
        <v>0.14328046017082099</v>
      </c>
      <c r="D47" s="14">
        <v>2424</v>
      </c>
      <c r="E47" s="14">
        <v>375</v>
      </c>
      <c r="F47" s="151">
        <f t="shared" si="4"/>
        <v>0.1547029702970297</v>
      </c>
      <c r="G47" s="43">
        <v>3564</v>
      </c>
      <c r="H47" s="141">
        <f t="shared" si="7"/>
        <v>7.6556257249645571E-2</v>
      </c>
      <c r="I47" s="14">
        <v>3411</v>
      </c>
      <c r="J47" s="14">
        <v>1353</v>
      </c>
      <c r="K47" s="142">
        <f t="shared" si="5"/>
        <v>0.39665787159190852</v>
      </c>
    </row>
    <row r="48" spans="1:11" ht="15">
      <c r="A48" s="83" t="s">
        <v>221</v>
      </c>
      <c r="B48" s="43">
        <v>1881</v>
      </c>
      <c r="C48" s="141">
        <f t="shared" si="6"/>
        <v>0.10929056998431236</v>
      </c>
      <c r="D48" s="14">
        <v>1869</v>
      </c>
      <c r="E48" s="14">
        <v>270</v>
      </c>
      <c r="F48" s="151">
        <f t="shared" si="4"/>
        <v>0.14446227929373998</v>
      </c>
      <c r="G48" s="43">
        <v>1902</v>
      </c>
      <c r="H48" s="141">
        <f t="shared" si="7"/>
        <v>4.085578038407011E-2</v>
      </c>
      <c r="I48" s="14">
        <v>1842</v>
      </c>
      <c r="J48" s="14">
        <v>648</v>
      </c>
      <c r="K48" s="142">
        <f t="shared" si="5"/>
        <v>0.3517915309446254</v>
      </c>
    </row>
    <row r="49" spans="1:11" ht="15.75" thickBot="1">
      <c r="A49" s="84" t="s">
        <v>112</v>
      </c>
      <c r="B49" s="101">
        <v>1281</v>
      </c>
      <c r="C49" s="143">
        <f t="shared" si="6"/>
        <v>7.4429144151995821E-2</v>
      </c>
      <c r="D49" s="19">
        <v>1257</v>
      </c>
      <c r="E49" s="19">
        <v>132</v>
      </c>
      <c r="F49" s="152">
        <f t="shared" si="4"/>
        <v>0.10501193317422435</v>
      </c>
      <c r="G49" s="101">
        <v>870</v>
      </c>
      <c r="H49" s="143">
        <f t="shared" si="7"/>
        <v>1.8687975254543111E-2</v>
      </c>
      <c r="I49" s="19">
        <v>834</v>
      </c>
      <c r="J49" s="19">
        <v>336</v>
      </c>
      <c r="K49" s="144">
        <f t="shared" si="5"/>
        <v>0.40287769784172661</v>
      </c>
    </row>
    <row r="52" spans="1:11" ht="15" thickBot="1"/>
    <row r="53" spans="1:11" ht="15">
      <c r="A53" s="52"/>
      <c r="B53" s="455" t="s">
        <v>166</v>
      </c>
      <c r="C53" s="456"/>
      <c r="D53" s="456"/>
      <c r="E53" s="456"/>
      <c r="F53" s="458"/>
      <c r="G53" s="456" t="s">
        <v>165</v>
      </c>
      <c r="H53" s="456"/>
      <c r="I53" s="456"/>
      <c r="J53" s="456"/>
      <c r="K53" s="457"/>
    </row>
    <row r="54" spans="1:11" ht="60">
      <c r="A54" s="85" t="s">
        <v>387</v>
      </c>
      <c r="B54" s="153" t="s">
        <v>214</v>
      </c>
      <c r="C54" s="154" t="s">
        <v>215</v>
      </c>
      <c r="D54" s="154" t="s">
        <v>441</v>
      </c>
      <c r="E54" s="154" t="s">
        <v>444</v>
      </c>
      <c r="F54" s="155" t="s">
        <v>447</v>
      </c>
      <c r="G54" s="153" t="s">
        <v>214</v>
      </c>
      <c r="H54" s="154" t="s">
        <v>215</v>
      </c>
      <c r="I54" s="154" t="s">
        <v>441</v>
      </c>
      <c r="J54" s="154" t="s">
        <v>444</v>
      </c>
      <c r="K54" s="156" t="s">
        <v>447</v>
      </c>
    </row>
    <row r="55" spans="1:11" ht="15">
      <c r="A55" s="83" t="s">
        <v>138</v>
      </c>
      <c r="B55" s="278">
        <v>8067</v>
      </c>
      <c r="C55" s="173">
        <f>B55/SUM($B$55:$B$56)</f>
        <v>0.46814066852367686</v>
      </c>
      <c r="D55" s="268">
        <v>7971</v>
      </c>
      <c r="E55" s="268">
        <v>1824</v>
      </c>
      <c r="F55" s="151">
        <f>E55/D55</f>
        <v>0.22882950696273993</v>
      </c>
      <c r="G55" s="278">
        <v>21873</v>
      </c>
      <c r="H55" s="173">
        <f>G55/SUM($G$55:$G$56)</f>
        <v>0.46938775510204084</v>
      </c>
      <c r="I55" s="268">
        <v>21264</v>
      </c>
      <c r="J55" s="268">
        <v>9498</v>
      </c>
      <c r="K55" s="142">
        <f>J55/I55</f>
        <v>0.44667042889390518</v>
      </c>
    </row>
    <row r="56" spans="1:11" ht="15.75" thickBot="1">
      <c r="A56" s="84" t="s">
        <v>139</v>
      </c>
      <c r="B56" s="101">
        <v>9165</v>
      </c>
      <c r="C56" s="143">
        <f>B56/SUM($B$55:$B$56)</f>
        <v>0.53185933147632314</v>
      </c>
      <c r="D56" s="19">
        <v>9000</v>
      </c>
      <c r="E56" s="19">
        <v>1674</v>
      </c>
      <c r="F56" s="152">
        <f>E56/D56</f>
        <v>0.186</v>
      </c>
      <c r="G56" s="101">
        <v>24726</v>
      </c>
      <c r="H56" s="143">
        <f>G56/SUM($G$55:$G$56)</f>
        <v>0.53061224489795922</v>
      </c>
      <c r="I56" s="19">
        <v>23226</v>
      </c>
      <c r="J56" s="19">
        <v>8988</v>
      </c>
      <c r="K56" s="144">
        <f>J56/I56</f>
        <v>0.38698010849909587</v>
      </c>
    </row>
    <row r="59" spans="1:11" ht="15" thickBot="1"/>
    <row r="60" spans="1:11" ht="15">
      <c r="A60" s="52"/>
      <c r="B60" s="455" t="s">
        <v>166</v>
      </c>
      <c r="C60" s="456"/>
      <c r="D60" s="456"/>
      <c r="E60" s="456"/>
      <c r="F60" s="458"/>
      <c r="G60" s="456" t="s">
        <v>165</v>
      </c>
      <c r="H60" s="456"/>
      <c r="I60" s="456"/>
      <c r="J60" s="456"/>
      <c r="K60" s="457"/>
    </row>
    <row r="61" spans="1:11" ht="60">
      <c r="A61" s="85" t="s">
        <v>389</v>
      </c>
      <c r="B61" s="153" t="s">
        <v>214</v>
      </c>
      <c r="C61" s="154" t="s">
        <v>215</v>
      </c>
      <c r="D61" s="154" t="s">
        <v>441</v>
      </c>
      <c r="E61" s="154" t="s">
        <v>444</v>
      </c>
      <c r="F61" s="155" t="s">
        <v>218</v>
      </c>
      <c r="G61" s="153" t="s">
        <v>214</v>
      </c>
      <c r="H61" s="154" t="s">
        <v>215</v>
      </c>
      <c r="I61" s="154" t="s">
        <v>216</v>
      </c>
      <c r="J61" s="154" t="s">
        <v>217</v>
      </c>
      <c r="K61" s="156" t="s">
        <v>447</v>
      </c>
    </row>
    <row r="62" spans="1:11" ht="15">
      <c r="A62" s="83" t="s">
        <v>123</v>
      </c>
      <c r="B62" s="278">
        <v>63</v>
      </c>
      <c r="C62" s="141">
        <f>B62/SUM($B$62:$B$72)</f>
        <v>3.6553524804177544E-3</v>
      </c>
      <c r="D62" s="268">
        <v>57</v>
      </c>
      <c r="E62" s="268">
        <v>6</v>
      </c>
      <c r="F62" s="151">
        <f t="shared" ref="F62:F72" si="8">E62/D62</f>
        <v>0.10526315789473684</v>
      </c>
      <c r="G62" s="278">
        <v>159</v>
      </c>
      <c r="H62" s="141">
        <f>G62/SUM($G$62:$G$72)</f>
        <v>3.4125297791513746E-3</v>
      </c>
      <c r="I62" s="268">
        <v>141</v>
      </c>
      <c r="J62" s="268">
        <v>24</v>
      </c>
      <c r="K62" s="142">
        <f t="shared" ref="K62:K72" si="9">J62/I62</f>
        <v>0.1702127659574468</v>
      </c>
    </row>
    <row r="63" spans="1:11" ht="15">
      <c r="A63" s="83" t="s">
        <v>124</v>
      </c>
      <c r="B63" s="43">
        <v>996</v>
      </c>
      <c r="C63" s="141">
        <f t="shared" ref="C63:C72" si="10">B63/SUM($B$62:$B$72)</f>
        <v>5.7789382071366406E-2</v>
      </c>
      <c r="D63" s="14">
        <v>960</v>
      </c>
      <c r="E63" s="14">
        <v>126</v>
      </c>
      <c r="F63" s="151">
        <f t="shared" si="8"/>
        <v>0.13125000000000001</v>
      </c>
      <c r="G63" s="43">
        <v>3126</v>
      </c>
      <c r="H63" s="141">
        <f t="shared" ref="H63:H72" si="11">G63/SUM($G$62:$G$72)</f>
        <v>6.7091623205202497E-2</v>
      </c>
      <c r="I63" s="14">
        <v>2919</v>
      </c>
      <c r="J63" s="14">
        <v>879</v>
      </c>
      <c r="K63" s="142">
        <f t="shared" si="9"/>
        <v>0.30113052415210689</v>
      </c>
    </row>
    <row r="64" spans="1:11" ht="15">
      <c r="A64" s="83" t="s">
        <v>125</v>
      </c>
      <c r="B64" s="43">
        <v>3378</v>
      </c>
      <c r="C64" s="141">
        <f t="shared" si="10"/>
        <v>0.19599651871192342</v>
      </c>
      <c r="D64" s="14">
        <v>3351</v>
      </c>
      <c r="E64" s="14">
        <v>627</v>
      </c>
      <c r="F64" s="151">
        <f t="shared" si="8"/>
        <v>0.18710832587287377</v>
      </c>
      <c r="G64" s="43">
        <v>10020</v>
      </c>
      <c r="H64" s="141">
        <f t="shared" si="11"/>
        <v>0.21505376344086022</v>
      </c>
      <c r="I64" s="14">
        <v>9741</v>
      </c>
      <c r="J64" s="14">
        <v>3585</v>
      </c>
      <c r="K64" s="142">
        <f t="shared" si="9"/>
        <v>0.36803202956575298</v>
      </c>
    </row>
    <row r="65" spans="1:11" ht="15">
      <c r="A65" s="83" t="s">
        <v>126</v>
      </c>
      <c r="B65" s="43">
        <v>2457</v>
      </c>
      <c r="C65" s="141">
        <f t="shared" si="10"/>
        <v>0.14255874673629243</v>
      </c>
      <c r="D65" s="14">
        <v>2481</v>
      </c>
      <c r="E65" s="14">
        <v>582</v>
      </c>
      <c r="F65" s="151">
        <f t="shared" si="8"/>
        <v>0.23458282950423218</v>
      </c>
      <c r="G65" s="43">
        <v>7443</v>
      </c>
      <c r="H65" s="141">
        <f t="shared" si="11"/>
        <v>0.15974502607687849</v>
      </c>
      <c r="I65" s="14">
        <v>7218</v>
      </c>
      <c r="J65" s="14">
        <v>2871</v>
      </c>
      <c r="K65" s="142">
        <f t="shared" si="9"/>
        <v>0.39775561097256856</v>
      </c>
    </row>
    <row r="66" spans="1:11" ht="15">
      <c r="A66" s="83" t="s">
        <v>127</v>
      </c>
      <c r="B66" s="43">
        <v>1830</v>
      </c>
      <c r="C66" s="141">
        <f t="shared" si="10"/>
        <v>0.1061792863359443</v>
      </c>
      <c r="D66" s="14">
        <v>1827</v>
      </c>
      <c r="E66" s="14">
        <v>402</v>
      </c>
      <c r="F66" s="151">
        <f t="shared" si="8"/>
        <v>0.2200328407224959</v>
      </c>
      <c r="G66" s="43">
        <v>5184</v>
      </c>
      <c r="H66" s="141">
        <f t="shared" si="11"/>
        <v>0.11126134827119953</v>
      </c>
      <c r="I66" s="14">
        <v>4980</v>
      </c>
      <c r="J66" s="14">
        <v>2106</v>
      </c>
      <c r="K66" s="142">
        <f t="shared" si="9"/>
        <v>0.42289156626506025</v>
      </c>
    </row>
    <row r="67" spans="1:11" ht="15">
      <c r="A67" s="83" t="s">
        <v>128</v>
      </c>
      <c r="B67" s="43">
        <v>1650</v>
      </c>
      <c r="C67" s="141">
        <f t="shared" si="10"/>
        <v>9.5735422106179288E-2</v>
      </c>
      <c r="D67" s="14">
        <v>1653</v>
      </c>
      <c r="E67" s="14">
        <v>384</v>
      </c>
      <c r="F67" s="151">
        <f t="shared" si="8"/>
        <v>0.23230490018148819</v>
      </c>
      <c r="G67" s="43">
        <v>4269</v>
      </c>
      <c r="H67" s="141">
        <f t="shared" si="11"/>
        <v>9.1623205202498226E-2</v>
      </c>
      <c r="I67" s="14">
        <v>4095</v>
      </c>
      <c r="J67" s="14">
        <v>1812</v>
      </c>
      <c r="K67" s="142">
        <f t="shared" si="9"/>
        <v>0.44249084249084247</v>
      </c>
    </row>
    <row r="68" spans="1:11" ht="15">
      <c r="A68" s="83" t="s">
        <v>129</v>
      </c>
      <c r="B68" s="43">
        <v>1731</v>
      </c>
      <c r="C68" s="141">
        <f t="shared" si="10"/>
        <v>0.10043516100957355</v>
      </c>
      <c r="D68" s="14">
        <v>1719</v>
      </c>
      <c r="E68" s="14">
        <v>399</v>
      </c>
      <c r="F68" s="151">
        <f t="shared" si="8"/>
        <v>0.23211169284467714</v>
      </c>
      <c r="G68" s="43">
        <v>4365</v>
      </c>
      <c r="H68" s="141">
        <f t="shared" si="11"/>
        <v>9.368360054085377E-2</v>
      </c>
      <c r="I68" s="14">
        <v>4176</v>
      </c>
      <c r="J68" s="14">
        <v>1926</v>
      </c>
      <c r="K68" s="142">
        <f t="shared" si="9"/>
        <v>0.46120689655172414</v>
      </c>
    </row>
    <row r="69" spans="1:11" ht="15">
      <c r="A69" s="83" t="s">
        <v>130</v>
      </c>
      <c r="B69" s="43">
        <v>1644</v>
      </c>
      <c r="C69" s="141">
        <f t="shared" si="10"/>
        <v>9.5387293298520456E-2</v>
      </c>
      <c r="D69" s="14">
        <v>1641</v>
      </c>
      <c r="E69" s="14">
        <v>354</v>
      </c>
      <c r="F69" s="151">
        <f t="shared" si="8"/>
        <v>0.21572212065813529</v>
      </c>
      <c r="G69" s="43">
        <v>4047</v>
      </c>
      <c r="H69" s="141">
        <f t="shared" si="11"/>
        <v>8.6858540982551025E-2</v>
      </c>
      <c r="I69" s="14">
        <v>3888</v>
      </c>
      <c r="J69" s="14">
        <v>1779</v>
      </c>
      <c r="K69" s="142">
        <f t="shared" si="9"/>
        <v>0.45756172839506171</v>
      </c>
    </row>
    <row r="70" spans="1:11" ht="15">
      <c r="A70" s="83" t="s">
        <v>131</v>
      </c>
      <c r="B70" s="43">
        <v>1515</v>
      </c>
      <c r="C70" s="141">
        <f t="shared" si="10"/>
        <v>8.7902523933855531E-2</v>
      </c>
      <c r="D70" s="14">
        <v>1509</v>
      </c>
      <c r="E70" s="14">
        <v>300</v>
      </c>
      <c r="F70" s="151">
        <f t="shared" si="8"/>
        <v>0.19880715705765409</v>
      </c>
      <c r="G70" s="43">
        <v>3603</v>
      </c>
      <c r="H70" s="141">
        <f t="shared" si="11"/>
        <v>7.7329212542656622E-2</v>
      </c>
      <c r="I70" s="14">
        <v>3450</v>
      </c>
      <c r="J70" s="14">
        <v>1680</v>
      </c>
      <c r="K70" s="142">
        <f t="shared" si="9"/>
        <v>0.48695652173913045</v>
      </c>
    </row>
    <row r="71" spans="1:11" ht="15">
      <c r="A71" s="83" t="s">
        <v>132</v>
      </c>
      <c r="B71" s="43">
        <v>1161</v>
      </c>
      <c r="C71" s="141">
        <f t="shared" si="10"/>
        <v>6.7362924281984329E-2</v>
      </c>
      <c r="D71" s="14">
        <v>1158</v>
      </c>
      <c r="E71" s="14">
        <v>213</v>
      </c>
      <c r="F71" s="151">
        <f t="shared" si="8"/>
        <v>0.18393782383419688</v>
      </c>
      <c r="G71" s="43">
        <v>2727</v>
      </c>
      <c r="H71" s="141">
        <f t="shared" si="11"/>
        <v>5.8528105080162256E-2</v>
      </c>
      <c r="I71" s="14">
        <v>2631</v>
      </c>
      <c r="J71" s="14">
        <v>1239</v>
      </c>
      <c r="K71" s="142">
        <f t="shared" si="9"/>
        <v>0.47092360319270238</v>
      </c>
    </row>
    <row r="72" spans="1:11" ht="15.75" thickBot="1">
      <c r="A72" s="84" t="s">
        <v>133</v>
      </c>
      <c r="B72" s="101">
        <v>810</v>
      </c>
      <c r="C72" s="143">
        <f t="shared" si="10"/>
        <v>4.6997389033942558E-2</v>
      </c>
      <c r="D72" s="19">
        <v>621</v>
      </c>
      <c r="E72" s="19">
        <v>105</v>
      </c>
      <c r="F72" s="152">
        <f t="shared" si="8"/>
        <v>0.16908212560386474</v>
      </c>
      <c r="G72" s="101">
        <v>1650</v>
      </c>
      <c r="H72" s="143">
        <f t="shared" si="11"/>
        <v>3.5413044877985966E-2</v>
      </c>
      <c r="I72" s="19">
        <v>1245</v>
      </c>
      <c r="J72" s="19">
        <v>591</v>
      </c>
      <c r="K72" s="144">
        <f t="shared" si="9"/>
        <v>0.47469879518072289</v>
      </c>
    </row>
    <row r="75" spans="1:11" ht="15" thickBot="1"/>
    <row r="76" spans="1:11" ht="15">
      <c r="A76" s="52"/>
      <c r="B76" s="455" t="s">
        <v>166</v>
      </c>
      <c r="C76" s="456"/>
      <c r="D76" s="456"/>
      <c r="E76" s="456"/>
      <c r="F76" s="458"/>
      <c r="G76" s="456" t="s">
        <v>165</v>
      </c>
      <c r="H76" s="456"/>
      <c r="I76" s="456"/>
      <c r="J76" s="456"/>
      <c r="K76" s="457"/>
    </row>
    <row r="77" spans="1:11" ht="60">
      <c r="A77" s="85" t="s">
        <v>409</v>
      </c>
      <c r="B77" s="153" t="s">
        <v>214</v>
      </c>
      <c r="C77" s="154" t="s">
        <v>215</v>
      </c>
      <c r="D77" s="154" t="s">
        <v>441</v>
      </c>
      <c r="E77" s="154" t="s">
        <v>444</v>
      </c>
      <c r="F77" s="155" t="s">
        <v>447</v>
      </c>
      <c r="G77" s="153" t="s">
        <v>214</v>
      </c>
      <c r="H77" s="154" t="s">
        <v>215</v>
      </c>
      <c r="I77" s="154" t="s">
        <v>441</v>
      </c>
      <c r="J77" s="154" t="s">
        <v>444</v>
      </c>
      <c r="K77" s="156" t="s">
        <v>447</v>
      </c>
    </row>
    <row r="78" spans="1:11" ht="15">
      <c r="A78" s="83" t="s">
        <v>177</v>
      </c>
      <c r="B78" s="43">
        <v>5424</v>
      </c>
      <c r="C78" s="173">
        <f>B78/SUM($B$78:$B$96)</f>
        <v>0.31476323119777161</v>
      </c>
      <c r="D78" s="14">
        <v>5343</v>
      </c>
      <c r="E78" s="14">
        <v>867</v>
      </c>
      <c r="F78" s="151">
        <f t="shared" ref="F78:F95" si="12">E78/D78</f>
        <v>0.16226838854576081</v>
      </c>
      <c r="G78" s="43">
        <v>318</v>
      </c>
      <c r="H78" s="173">
        <f>G78/SUM($G$78:$G$96)</f>
        <v>7.0619586942038638E-3</v>
      </c>
      <c r="I78" s="14">
        <v>315</v>
      </c>
      <c r="J78" s="14">
        <v>105</v>
      </c>
      <c r="K78" s="142">
        <f t="shared" ref="K78:K96" si="13">J78/I78</f>
        <v>0.33333333333333331</v>
      </c>
    </row>
    <row r="79" spans="1:11" ht="15">
      <c r="A79" s="83" t="s">
        <v>201</v>
      </c>
      <c r="B79" s="121">
        <v>0</v>
      </c>
      <c r="C79" s="121">
        <f t="shared" ref="C79:C96" si="14">B79/SUM($B$78:$B$96)</f>
        <v>0</v>
      </c>
      <c r="D79" s="157">
        <v>0</v>
      </c>
      <c r="E79" s="157">
        <v>0</v>
      </c>
      <c r="F79" s="175">
        <v>0</v>
      </c>
      <c r="G79" s="43">
        <v>78</v>
      </c>
      <c r="H79" s="141">
        <f t="shared" ref="H79:H96" si="15">G79/SUM($G$78:$G$96)</f>
        <v>1.7321785476349101E-3</v>
      </c>
      <c r="I79" s="14">
        <v>78</v>
      </c>
      <c r="J79" s="14">
        <v>30</v>
      </c>
      <c r="K79" s="142">
        <f t="shared" si="13"/>
        <v>0.38461538461538464</v>
      </c>
    </row>
    <row r="80" spans="1:11" ht="15">
      <c r="A80" s="83" t="s">
        <v>181</v>
      </c>
      <c r="B80" s="43">
        <v>5154</v>
      </c>
      <c r="C80" s="141">
        <f t="shared" si="14"/>
        <v>0.29909470752089135</v>
      </c>
      <c r="D80" s="14">
        <v>5070</v>
      </c>
      <c r="E80" s="14">
        <v>873</v>
      </c>
      <c r="F80" s="151">
        <f t="shared" si="12"/>
        <v>0.17218934911242603</v>
      </c>
      <c r="G80" s="43">
        <v>4299</v>
      </c>
      <c r="H80" s="141">
        <f t="shared" si="15"/>
        <v>9.546968687541639E-2</v>
      </c>
      <c r="I80" s="14">
        <v>4245</v>
      </c>
      <c r="J80" s="14">
        <v>1770</v>
      </c>
      <c r="K80" s="142">
        <f t="shared" si="13"/>
        <v>0.41696113074204949</v>
      </c>
    </row>
    <row r="81" spans="1:11" ht="15">
      <c r="A81" s="83" t="s">
        <v>202</v>
      </c>
      <c r="B81" s="121">
        <v>0</v>
      </c>
      <c r="C81" s="121">
        <f t="shared" si="14"/>
        <v>0</v>
      </c>
      <c r="D81" s="121">
        <v>0</v>
      </c>
      <c r="E81" s="121">
        <v>0</v>
      </c>
      <c r="F81" s="175">
        <v>0</v>
      </c>
      <c r="G81" s="43">
        <v>402</v>
      </c>
      <c r="H81" s="141">
        <f t="shared" si="15"/>
        <v>8.9273817455029977E-3</v>
      </c>
      <c r="I81" s="14">
        <v>396</v>
      </c>
      <c r="J81" s="14">
        <v>195</v>
      </c>
      <c r="K81" s="142">
        <f t="shared" si="13"/>
        <v>0.49242424242424243</v>
      </c>
    </row>
    <row r="82" spans="1:11" ht="15">
      <c r="A82" s="83" t="s">
        <v>203</v>
      </c>
      <c r="B82" s="121">
        <v>0</v>
      </c>
      <c r="C82" s="121">
        <f t="shared" si="14"/>
        <v>0</v>
      </c>
      <c r="D82" s="121">
        <v>0</v>
      </c>
      <c r="E82" s="121">
        <v>0</v>
      </c>
      <c r="F82" s="175">
        <v>0</v>
      </c>
      <c r="G82" s="43">
        <v>4554</v>
      </c>
      <c r="H82" s="141">
        <f t="shared" si="15"/>
        <v>0.1011325782811459</v>
      </c>
      <c r="I82" s="14">
        <v>4500</v>
      </c>
      <c r="J82" s="14">
        <v>1482</v>
      </c>
      <c r="K82" s="142">
        <f t="shared" si="13"/>
        <v>0.32933333333333331</v>
      </c>
    </row>
    <row r="83" spans="1:11" ht="15">
      <c r="A83" s="83" t="s">
        <v>204</v>
      </c>
      <c r="B83" s="121">
        <v>0</v>
      </c>
      <c r="C83" s="121">
        <f t="shared" si="14"/>
        <v>0</v>
      </c>
      <c r="D83" s="121">
        <v>0</v>
      </c>
      <c r="E83" s="121">
        <v>0</v>
      </c>
      <c r="F83" s="175">
        <v>0</v>
      </c>
      <c r="G83" s="43">
        <v>2079</v>
      </c>
      <c r="H83" s="141">
        <f t="shared" si="15"/>
        <v>4.6169220519653567E-2</v>
      </c>
      <c r="I83" s="14">
        <v>2052</v>
      </c>
      <c r="J83" s="14">
        <v>885</v>
      </c>
      <c r="K83" s="142">
        <f t="shared" si="13"/>
        <v>0.43128654970760233</v>
      </c>
    </row>
    <row r="84" spans="1:11" ht="15">
      <c r="A84" s="83" t="s">
        <v>205</v>
      </c>
      <c r="B84" s="121">
        <v>0</v>
      </c>
      <c r="C84" s="121">
        <f t="shared" si="14"/>
        <v>0</v>
      </c>
      <c r="D84" s="121">
        <v>0</v>
      </c>
      <c r="E84" s="121">
        <v>0</v>
      </c>
      <c r="F84" s="175">
        <v>0</v>
      </c>
      <c r="G84" s="43">
        <v>5916</v>
      </c>
      <c r="H84" s="141">
        <f t="shared" si="15"/>
        <v>0.13137908061292472</v>
      </c>
      <c r="I84" s="14">
        <v>5862</v>
      </c>
      <c r="J84" s="14">
        <v>2655</v>
      </c>
      <c r="K84" s="142">
        <f t="shared" si="13"/>
        <v>0.45291709314227224</v>
      </c>
    </row>
    <row r="85" spans="1:11" ht="15">
      <c r="A85" s="83" t="s">
        <v>175</v>
      </c>
      <c r="B85" s="43">
        <v>1161</v>
      </c>
      <c r="C85" s="141">
        <f t="shared" si="14"/>
        <v>6.7374651810584954E-2</v>
      </c>
      <c r="D85" s="14">
        <v>1149</v>
      </c>
      <c r="E85" s="14">
        <v>342</v>
      </c>
      <c r="F85" s="151">
        <f t="shared" si="12"/>
        <v>0.29765013054830286</v>
      </c>
      <c r="G85" s="43">
        <v>3888</v>
      </c>
      <c r="H85" s="141">
        <f t="shared" si="15"/>
        <v>8.634243837441706E-2</v>
      </c>
      <c r="I85" s="14">
        <v>3870</v>
      </c>
      <c r="J85" s="14">
        <v>1233</v>
      </c>
      <c r="K85" s="142">
        <f t="shared" si="13"/>
        <v>0.31860465116279069</v>
      </c>
    </row>
    <row r="86" spans="1:11" ht="15">
      <c r="A86" s="83" t="s">
        <v>171</v>
      </c>
      <c r="B86" s="43">
        <v>75</v>
      </c>
      <c r="C86" s="141">
        <f t="shared" si="14"/>
        <v>4.3523676880222843E-3</v>
      </c>
      <c r="D86" s="14">
        <v>69</v>
      </c>
      <c r="E86" s="14">
        <v>27</v>
      </c>
      <c r="F86" s="151">
        <f t="shared" si="12"/>
        <v>0.39130434782608697</v>
      </c>
      <c r="G86" s="43">
        <v>2592</v>
      </c>
      <c r="H86" s="141">
        <f t="shared" si="15"/>
        <v>5.7561625582944705E-2</v>
      </c>
      <c r="I86" s="14">
        <v>2541</v>
      </c>
      <c r="J86" s="14">
        <v>1083</v>
      </c>
      <c r="K86" s="142">
        <f t="shared" si="13"/>
        <v>0.42621015348288077</v>
      </c>
    </row>
    <row r="87" spans="1:11" ht="15">
      <c r="A87" s="83" t="s">
        <v>206</v>
      </c>
      <c r="B87" s="121">
        <v>0</v>
      </c>
      <c r="C87" s="121">
        <f t="shared" si="14"/>
        <v>0</v>
      </c>
      <c r="D87" s="157">
        <v>0</v>
      </c>
      <c r="E87" s="157">
        <v>0</v>
      </c>
      <c r="F87" s="175">
        <v>0</v>
      </c>
      <c r="G87" s="43">
        <v>516</v>
      </c>
      <c r="H87" s="141">
        <f t="shared" si="15"/>
        <v>1.1459027315123251E-2</v>
      </c>
      <c r="I87" s="14">
        <v>513</v>
      </c>
      <c r="J87" s="14">
        <v>249</v>
      </c>
      <c r="K87" s="142">
        <f t="shared" si="13"/>
        <v>0.4853801169590643</v>
      </c>
    </row>
    <row r="88" spans="1:11" ht="15">
      <c r="A88" s="83" t="s">
        <v>207</v>
      </c>
      <c r="B88" s="121">
        <v>0</v>
      </c>
      <c r="C88" s="121">
        <f t="shared" si="14"/>
        <v>0</v>
      </c>
      <c r="D88" s="157">
        <v>0</v>
      </c>
      <c r="E88" s="157">
        <v>0</v>
      </c>
      <c r="F88" s="175">
        <v>0</v>
      </c>
      <c r="G88" s="43">
        <v>795</v>
      </c>
      <c r="H88" s="141">
        <f t="shared" si="15"/>
        <v>1.765489673550966E-2</v>
      </c>
      <c r="I88" s="14">
        <v>792</v>
      </c>
      <c r="J88" s="14">
        <v>357</v>
      </c>
      <c r="K88" s="142">
        <f t="shared" si="13"/>
        <v>0.45075757575757575</v>
      </c>
    </row>
    <row r="89" spans="1:11" ht="15">
      <c r="A89" s="83" t="s">
        <v>208</v>
      </c>
      <c r="B89" s="121">
        <v>0</v>
      </c>
      <c r="C89" s="121">
        <f t="shared" si="14"/>
        <v>0</v>
      </c>
      <c r="D89" s="157">
        <v>0</v>
      </c>
      <c r="E89" s="157">
        <v>0</v>
      </c>
      <c r="F89" s="175">
        <v>0</v>
      </c>
      <c r="G89" s="43">
        <v>843</v>
      </c>
      <c r="H89" s="141">
        <f t="shared" si="15"/>
        <v>1.8720852764823451E-2</v>
      </c>
      <c r="I89" s="14">
        <v>837</v>
      </c>
      <c r="J89" s="14">
        <v>345</v>
      </c>
      <c r="K89" s="142">
        <f t="shared" si="13"/>
        <v>0.41218637992831542</v>
      </c>
    </row>
    <row r="90" spans="1:11" ht="15">
      <c r="A90" s="83" t="s">
        <v>209</v>
      </c>
      <c r="B90" s="121">
        <v>0</v>
      </c>
      <c r="C90" s="121">
        <f t="shared" si="14"/>
        <v>0</v>
      </c>
      <c r="D90" s="157">
        <v>0</v>
      </c>
      <c r="E90" s="157">
        <v>0</v>
      </c>
      <c r="F90" s="175">
        <v>0</v>
      </c>
      <c r="G90" s="43">
        <v>1839</v>
      </c>
      <c r="H90" s="141">
        <f t="shared" si="15"/>
        <v>4.083944037308461E-2</v>
      </c>
      <c r="I90" s="14">
        <v>1815</v>
      </c>
      <c r="J90" s="14">
        <v>870</v>
      </c>
      <c r="K90" s="142">
        <f t="shared" si="13"/>
        <v>0.47933884297520662</v>
      </c>
    </row>
    <row r="91" spans="1:11" ht="15">
      <c r="A91" s="83" t="s">
        <v>179</v>
      </c>
      <c r="B91" s="43">
        <v>1548</v>
      </c>
      <c r="C91" s="141">
        <f t="shared" si="14"/>
        <v>8.9832869080779948E-2</v>
      </c>
      <c r="D91" s="14">
        <v>1524</v>
      </c>
      <c r="E91" s="14">
        <v>141</v>
      </c>
      <c r="F91" s="151">
        <f t="shared" si="12"/>
        <v>9.2519685039370081E-2</v>
      </c>
      <c r="G91" s="43">
        <v>7722</v>
      </c>
      <c r="H91" s="141">
        <f t="shared" si="15"/>
        <v>0.17148567621585609</v>
      </c>
      <c r="I91" s="14">
        <v>7650</v>
      </c>
      <c r="J91" s="14">
        <v>2586</v>
      </c>
      <c r="K91" s="142">
        <f t="shared" si="13"/>
        <v>0.33803921568627449</v>
      </c>
    </row>
    <row r="92" spans="1:11" ht="15">
      <c r="A92" s="83" t="s">
        <v>210</v>
      </c>
      <c r="B92" s="121">
        <v>0</v>
      </c>
      <c r="C92" s="121">
        <f t="shared" si="14"/>
        <v>0</v>
      </c>
      <c r="D92" s="121">
        <v>0</v>
      </c>
      <c r="E92" s="121">
        <v>0</v>
      </c>
      <c r="F92" s="175">
        <v>0</v>
      </c>
      <c r="G92" s="43">
        <v>2226</v>
      </c>
      <c r="H92" s="141">
        <f t="shared" si="15"/>
        <v>4.9433710859427049E-2</v>
      </c>
      <c r="I92" s="14">
        <v>2196</v>
      </c>
      <c r="J92" s="14">
        <v>1233</v>
      </c>
      <c r="K92" s="142">
        <f t="shared" si="13"/>
        <v>0.56147540983606559</v>
      </c>
    </row>
    <row r="93" spans="1:11" ht="15">
      <c r="A93" s="83" t="s">
        <v>173</v>
      </c>
      <c r="B93" s="43">
        <v>3339</v>
      </c>
      <c r="C93" s="141">
        <f t="shared" si="14"/>
        <v>0.19376740947075208</v>
      </c>
      <c r="D93" s="14">
        <v>3288</v>
      </c>
      <c r="E93" s="14">
        <v>1041</v>
      </c>
      <c r="F93" s="151">
        <f t="shared" si="12"/>
        <v>0.31660583941605841</v>
      </c>
      <c r="G93" s="174">
        <v>0</v>
      </c>
      <c r="H93" s="121">
        <f t="shared" si="15"/>
        <v>0</v>
      </c>
      <c r="I93" s="121">
        <v>0</v>
      </c>
      <c r="J93" s="121">
        <v>0</v>
      </c>
      <c r="K93" s="132">
        <v>0</v>
      </c>
    </row>
    <row r="94" spans="1:11" ht="15">
      <c r="A94" s="83" t="s">
        <v>211</v>
      </c>
      <c r="B94" s="121">
        <v>0</v>
      </c>
      <c r="C94" s="121">
        <f t="shared" si="14"/>
        <v>0</v>
      </c>
      <c r="D94" s="121">
        <v>0</v>
      </c>
      <c r="E94" s="121">
        <v>0</v>
      </c>
      <c r="F94" s="175">
        <v>0</v>
      </c>
      <c r="G94" s="43">
        <v>4869</v>
      </c>
      <c r="H94" s="141">
        <f t="shared" si="15"/>
        <v>0.10812791472351765</v>
      </c>
      <c r="I94" s="14">
        <v>4767</v>
      </c>
      <c r="J94" s="14">
        <v>2538</v>
      </c>
      <c r="K94" s="142">
        <f t="shared" si="13"/>
        <v>0.53241032095657648</v>
      </c>
    </row>
    <row r="95" spans="1:11" ht="15">
      <c r="A95" s="83" t="s">
        <v>169</v>
      </c>
      <c r="B95" s="43">
        <v>531</v>
      </c>
      <c r="C95" s="141">
        <f t="shared" si="14"/>
        <v>3.0814763231197771E-2</v>
      </c>
      <c r="D95" s="14">
        <v>528</v>
      </c>
      <c r="E95" s="14">
        <v>204</v>
      </c>
      <c r="F95" s="151">
        <f t="shared" si="12"/>
        <v>0.38636363636363635</v>
      </c>
      <c r="G95" s="43">
        <v>243</v>
      </c>
      <c r="H95" s="141">
        <f t="shared" si="15"/>
        <v>5.3964023984010663E-3</v>
      </c>
      <c r="I95" s="14">
        <v>240</v>
      </c>
      <c r="J95" s="14">
        <v>111</v>
      </c>
      <c r="K95" s="142">
        <f t="shared" si="13"/>
        <v>0.46250000000000002</v>
      </c>
    </row>
    <row r="96" spans="1:11" ht="15.75" thickBot="1">
      <c r="A96" s="84" t="s">
        <v>212</v>
      </c>
      <c r="B96" s="133">
        <v>0</v>
      </c>
      <c r="C96" s="133">
        <f t="shared" si="14"/>
        <v>0</v>
      </c>
      <c r="D96" s="133">
        <v>0</v>
      </c>
      <c r="E96" s="133">
        <v>0</v>
      </c>
      <c r="F96" s="177">
        <v>0</v>
      </c>
      <c r="G96" s="101">
        <v>1851</v>
      </c>
      <c r="H96" s="331">
        <f t="shared" si="15"/>
        <v>4.1105929380413055E-2</v>
      </c>
      <c r="I96" s="19">
        <v>1827</v>
      </c>
      <c r="J96" s="19">
        <v>759</v>
      </c>
      <c r="K96" s="144">
        <f t="shared" si="13"/>
        <v>0.4154351395730706</v>
      </c>
    </row>
    <row r="100" spans="1:11" ht="15" thickBot="1">
      <c r="A100" s="325" t="s">
        <v>474</v>
      </c>
    </row>
    <row r="101" spans="1:11" ht="15">
      <c r="A101" s="52"/>
      <c r="B101" s="455" t="s">
        <v>166</v>
      </c>
      <c r="C101" s="456"/>
      <c r="D101" s="455" t="s">
        <v>165</v>
      </c>
      <c r="E101" s="457"/>
      <c r="F101" s="7"/>
      <c r="G101" s="7"/>
      <c r="H101" s="7"/>
      <c r="I101" s="7"/>
      <c r="J101" s="7"/>
      <c r="K101" s="7"/>
    </row>
    <row r="102" spans="1:11" ht="60">
      <c r="A102" s="85" t="s">
        <v>213</v>
      </c>
      <c r="B102" s="154" t="s">
        <v>215</v>
      </c>
      <c r="C102" s="155" t="s">
        <v>447</v>
      </c>
      <c r="D102" s="154" t="s">
        <v>215</v>
      </c>
      <c r="E102" s="156" t="s">
        <v>447</v>
      </c>
      <c r="F102" s="7"/>
      <c r="G102" s="7"/>
      <c r="H102" s="7"/>
      <c r="I102" s="7"/>
      <c r="J102" s="7"/>
      <c r="K102" s="7"/>
    </row>
    <row r="103" spans="1:11" ht="15">
      <c r="A103" s="83" t="s">
        <v>92</v>
      </c>
      <c r="B103" s="141">
        <v>3.3077994428969359E-2</v>
      </c>
      <c r="C103" s="151">
        <v>0.26881720430107525</v>
      </c>
      <c r="D103" s="141">
        <v>5.5949008498583572E-2</v>
      </c>
      <c r="E103" s="142">
        <v>0.47051886792452829</v>
      </c>
      <c r="F103" s="7"/>
      <c r="G103" s="7"/>
      <c r="H103" s="7"/>
      <c r="I103" s="7"/>
      <c r="J103" s="7"/>
      <c r="K103" s="7"/>
    </row>
    <row r="104" spans="1:11" ht="15">
      <c r="A104" s="83" t="s">
        <v>94</v>
      </c>
      <c r="B104" s="141">
        <v>0.37639275766016711</v>
      </c>
      <c r="C104" s="151">
        <v>0.25672487022180274</v>
      </c>
      <c r="D104" s="141">
        <v>0.46272212207056401</v>
      </c>
      <c r="E104" s="142">
        <v>0.45145772594752187</v>
      </c>
      <c r="F104" s="7"/>
      <c r="G104" s="7"/>
      <c r="H104" s="7"/>
      <c r="I104" s="7"/>
      <c r="J104" s="7"/>
      <c r="K104" s="7"/>
    </row>
    <row r="105" spans="1:11" ht="15">
      <c r="A105" s="83" t="s">
        <v>562</v>
      </c>
      <c r="B105" s="141">
        <v>7.7820334261838445E-2</v>
      </c>
      <c r="C105" s="151">
        <v>0.24153498871331827</v>
      </c>
      <c r="D105" s="141">
        <v>0.10970898789595673</v>
      </c>
      <c r="E105" s="142">
        <v>0.41774491682070242</v>
      </c>
      <c r="F105" s="7"/>
      <c r="G105" s="7"/>
      <c r="H105" s="7"/>
      <c r="I105" s="7"/>
      <c r="J105" s="7"/>
      <c r="K105" s="7"/>
    </row>
    <row r="106" spans="1:11" ht="15">
      <c r="A106" s="83" t="s">
        <v>1</v>
      </c>
      <c r="B106" s="141">
        <v>2.3154596100278552E-2</v>
      </c>
      <c r="C106" s="151">
        <v>0.22307692307692309</v>
      </c>
      <c r="D106" s="141">
        <v>3.4573783157352565E-2</v>
      </c>
      <c r="E106" s="142">
        <v>0.39805825242718446</v>
      </c>
      <c r="F106" s="7"/>
      <c r="G106" s="7"/>
      <c r="H106" s="7"/>
      <c r="I106" s="7"/>
      <c r="J106" s="7"/>
      <c r="K106" s="7"/>
    </row>
    <row r="107" spans="1:11" ht="15.75" thickBot="1">
      <c r="A107" s="84" t="s">
        <v>93</v>
      </c>
      <c r="B107" s="143">
        <v>0.48955431754874651</v>
      </c>
      <c r="C107" s="152">
        <v>0.15725080964375673</v>
      </c>
      <c r="D107" s="143">
        <v>0.33704609837754312</v>
      </c>
      <c r="E107" s="144">
        <v>0.3579454253611557</v>
      </c>
      <c r="F107" s="7"/>
      <c r="G107" s="7"/>
      <c r="H107" s="7"/>
      <c r="I107" s="7"/>
      <c r="J107" s="7"/>
      <c r="K107" s="7"/>
    </row>
    <row r="110" spans="1:11" ht="15" thickBot="1">
      <c r="A110" s="325" t="s">
        <v>475</v>
      </c>
    </row>
    <row r="111" spans="1:11" ht="15">
      <c r="A111" s="52"/>
      <c r="B111" s="455" t="s">
        <v>166</v>
      </c>
      <c r="C111" s="456"/>
      <c r="D111" s="455" t="s">
        <v>165</v>
      </c>
      <c r="E111" s="457"/>
    </row>
    <row r="112" spans="1:11" ht="60">
      <c r="A112" s="85" t="s">
        <v>213</v>
      </c>
      <c r="B112" s="154" t="s">
        <v>215</v>
      </c>
      <c r="C112" s="155" t="s">
        <v>447</v>
      </c>
      <c r="D112" s="154" t="s">
        <v>215</v>
      </c>
      <c r="E112" s="156" t="s">
        <v>447</v>
      </c>
    </row>
    <row r="113" spans="1:5" ht="15">
      <c r="A113" s="83" t="s">
        <v>101</v>
      </c>
      <c r="B113" s="141">
        <v>1.0097493036211699E-2</v>
      </c>
      <c r="C113" s="151">
        <v>0.31578947368421051</v>
      </c>
      <c r="D113" s="141">
        <v>1.4486221993304146E-2</v>
      </c>
      <c r="E113" s="142">
        <v>0.42307692307692307</v>
      </c>
    </row>
    <row r="114" spans="1:5" ht="15">
      <c r="A114" s="83" t="s">
        <v>99</v>
      </c>
      <c r="B114" s="141">
        <v>0.15233286908077995</v>
      </c>
      <c r="C114" s="151">
        <v>0.27345537757437072</v>
      </c>
      <c r="D114" s="141">
        <v>0.17473602884367756</v>
      </c>
      <c r="E114" s="142">
        <v>0.47626224566691788</v>
      </c>
    </row>
    <row r="115" spans="1:5" ht="15">
      <c r="A115" s="83" t="s">
        <v>100</v>
      </c>
      <c r="B115" s="141">
        <v>6.9637883008356544E-3</v>
      </c>
      <c r="C115" s="151">
        <v>0.25</v>
      </c>
      <c r="D115" s="141">
        <v>8.6917331959824873E-3</v>
      </c>
      <c r="E115" s="142">
        <v>0.532258064516129</v>
      </c>
    </row>
    <row r="116" spans="1:5" ht="15">
      <c r="A116" s="83" t="s">
        <v>98</v>
      </c>
      <c r="B116" s="141">
        <v>0.10428272980501392</v>
      </c>
      <c r="C116" s="151">
        <v>0.2289156626506024</v>
      </c>
      <c r="D116" s="141">
        <v>0.15709502961627608</v>
      </c>
      <c r="E116" s="142">
        <v>0.39323374340949035</v>
      </c>
    </row>
    <row r="117" spans="1:5" ht="15">
      <c r="A117" s="83" t="s">
        <v>97</v>
      </c>
      <c r="B117" s="141">
        <v>0.55710306406685239</v>
      </c>
      <c r="C117" s="151">
        <v>0.19428571428571428</v>
      </c>
      <c r="D117" s="141">
        <v>0.6234226113829513</v>
      </c>
      <c r="E117" s="142">
        <v>0.40293831694933563</v>
      </c>
    </row>
    <row r="118" spans="1:5" ht="15.75" thickBot="1">
      <c r="A118" s="84" t="s">
        <v>219</v>
      </c>
      <c r="B118" s="143">
        <v>0.16922005571030641</v>
      </c>
      <c r="C118" s="152">
        <v>0.16125654450261781</v>
      </c>
      <c r="D118" s="143">
        <v>2.1568374967808397E-2</v>
      </c>
      <c r="E118" s="144">
        <v>0.38141025641025639</v>
      </c>
    </row>
    <row r="121" spans="1:5" ht="15" thickBot="1">
      <c r="A121" s="325" t="s">
        <v>476</v>
      </c>
    </row>
    <row r="122" spans="1:5" ht="15">
      <c r="A122" s="52"/>
      <c r="B122" s="455" t="s">
        <v>166</v>
      </c>
      <c r="C122" s="456"/>
      <c r="D122" s="455" t="s">
        <v>165</v>
      </c>
      <c r="E122" s="457"/>
    </row>
    <row r="123" spans="1:5" ht="60">
      <c r="A123" s="85" t="s">
        <v>360</v>
      </c>
      <c r="B123" s="154" t="s">
        <v>215</v>
      </c>
      <c r="C123" s="155" t="s">
        <v>447</v>
      </c>
      <c r="D123" s="154" t="s">
        <v>215</v>
      </c>
      <c r="E123" s="156" t="s">
        <v>447</v>
      </c>
    </row>
    <row r="124" spans="1:5" ht="15">
      <c r="A124" s="83" t="s">
        <v>106</v>
      </c>
      <c r="B124" s="141">
        <v>0.1107242339832869</v>
      </c>
      <c r="C124" s="151">
        <v>0.312</v>
      </c>
      <c r="D124" s="141">
        <v>0.32565027040947719</v>
      </c>
      <c r="E124" s="142">
        <v>0.42085505735140771</v>
      </c>
    </row>
    <row r="125" spans="1:5" ht="15">
      <c r="A125" s="83" t="s">
        <v>117</v>
      </c>
      <c r="B125" s="141">
        <v>1.0619777158774373E-2</v>
      </c>
      <c r="C125" s="151">
        <v>0.30508474576271188</v>
      </c>
      <c r="D125" s="141">
        <v>7.0177697656451194E-3</v>
      </c>
      <c r="E125" s="142">
        <v>0.45</v>
      </c>
    </row>
    <row r="126" spans="1:5" ht="15">
      <c r="A126" s="83" t="s">
        <v>109</v>
      </c>
      <c r="B126" s="141">
        <v>1.4101671309192201E-2</v>
      </c>
      <c r="C126" s="151">
        <v>0.30379746835443039</v>
      </c>
      <c r="D126" s="141">
        <v>1.1202678341488539E-2</v>
      </c>
      <c r="E126" s="142">
        <v>0.42514970059880242</v>
      </c>
    </row>
    <row r="127" spans="1:5" ht="15">
      <c r="A127" s="83" t="s">
        <v>116</v>
      </c>
      <c r="B127" s="141">
        <v>5.8669916434540392E-2</v>
      </c>
      <c r="C127" s="151">
        <v>0.27844311377245506</v>
      </c>
      <c r="D127" s="141">
        <v>0.11846510430079835</v>
      </c>
      <c r="E127" s="142">
        <v>0.46598056032018298</v>
      </c>
    </row>
    <row r="128" spans="1:5" ht="15">
      <c r="A128" s="83" t="s">
        <v>113</v>
      </c>
      <c r="B128" s="141">
        <v>2.1587743732590529E-2</v>
      </c>
      <c r="C128" s="151">
        <v>0.24590163934426229</v>
      </c>
      <c r="D128" s="141">
        <v>2.1761524594385784E-2</v>
      </c>
      <c r="E128" s="142">
        <v>0.39751552795031053</v>
      </c>
    </row>
    <row r="129" spans="1:5" ht="15">
      <c r="A129" s="83" t="s">
        <v>107</v>
      </c>
      <c r="B129" s="141">
        <v>6.9986072423398327E-2</v>
      </c>
      <c r="C129" s="151">
        <v>0.23797468354430379</v>
      </c>
      <c r="D129" s="141">
        <v>9.6124130826680407E-2</v>
      </c>
      <c r="E129" s="142">
        <v>0.40622837370242215</v>
      </c>
    </row>
    <row r="130" spans="1:5" ht="15">
      <c r="A130" s="83" t="s">
        <v>111</v>
      </c>
      <c r="B130" s="141">
        <v>6.0584958217270196E-2</v>
      </c>
      <c r="C130" s="151">
        <v>0.23615160349854228</v>
      </c>
      <c r="D130" s="141">
        <v>4.0497038372392477E-2</v>
      </c>
      <c r="E130" s="142">
        <v>0.42857142857142855</v>
      </c>
    </row>
    <row r="131" spans="1:5" ht="15">
      <c r="A131" s="83" t="s">
        <v>223</v>
      </c>
      <c r="B131" s="141">
        <v>2.0369080779944291E-2</v>
      </c>
      <c r="C131" s="151">
        <v>0.22413793103448276</v>
      </c>
      <c r="D131" s="141">
        <v>7.5972186453772857E-3</v>
      </c>
      <c r="E131" s="142">
        <v>0.4107142857142857</v>
      </c>
    </row>
    <row r="132" spans="1:5" ht="15">
      <c r="A132" s="83" t="s">
        <v>110</v>
      </c>
      <c r="B132" s="141">
        <v>4.4394150417827301E-2</v>
      </c>
      <c r="C132" s="151">
        <v>0.22352941176470589</v>
      </c>
      <c r="D132" s="141">
        <v>4.5712078289981972E-2</v>
      </c>
      <c r="E132" s="142">
        <v>0.39285714285714285</v>
      </c>
    </row>
    <row r="133" spans="1:5" ht="15">
      <c r="A133" s="83" t="s">
        <v>115</v>
      </c>
      <c r="B133" s="141">
        <v>0.10863509749303621</v>
      </c>
      <c r="C133" s="151">
        <v>0.21951219512195122</v>
      </c>
      <c r="D133" s="141">
        <v>0.11299253154777233</v>
      </c>
      <c r="E133" s="142">
        <v>0.40224453632604845</v>
      </c>
    </row>
    <row r="134" spans="1:5" ht="15">
      <c r="A134" s="83" t="s">
        <v>114</v>
      </c>
      <c r="B134" s="141">
        <v>1.7235376044568245E-2</v>
      </c>
      <c r="C134" s="151">
        <v>0.19</v>
      </c>
      <c r="D134" s="141">
        <v>8.1122843162503219E-3</v>
      </c>
      <c r="E134" s="142">
        <v>0.44166666666666665</v>
      </c>
    </row>
    <row r="135" spans="1:5" ht="15">
      <c r="A135" s="83" t="s">
        <v>222</v>
      </c>
      <c r="B135" s="141">
        <v>8.9832869080779948E-2</v>
      </c>
      <c r="C135" s="151">
        <v>0.18774703557312253</v>
      </c>
      <c r="D135" s="141">
        <v>5.5949008498583572E-2</v>
      </c>
      <c r="E135" s="142">
        <v>0.40714285714285714</v>
      </c>
    </row>
    <row r="136" spans="1:5" ht="15">
      <c r="A136" s="83" t="s">
        <v>108</v>
      </c>
      <c r="B136" s="141">
        <v>4.5438718662952647E-2</v>
      </c>
      <c r="C136" s="151">
        <v>0.15503875968992248</v>
      </c>
      <c r="D136" s="141">
        <v>1.2039660056657223E-2</v>
      </c>
      <c r="E136" s="142">
        <v>0.4157303370786517</v>
      </c>
    </row>
    <row r="137" spans="1:5" ht="15">
      <c r="A137" s="83" t="s">
        <v>220</v>
      </c>
      <c r="B137" s="141">
        <v>0.14310584958217271</v>
      </c>
      <c r="C137" s="151">
        <v>0.1547029702970297</v>
      </c>
      <c r="D137" s="141">
        <v>7.6487252124645896E-2</v>
      </c>
      <c r="E137" s="142">
        <v>0.39665787159190852</v>
      </c>
    </row>
    <row r="138" spans="1:5" ht="15">
      <c r="A138" s="83" t="s">
        <v>221</v>
      </c>
      <c r="B138" s="141">
        <v>0.10915738161559889</v>
      </c>
      <c r="C138" s="151">
        <v>0.14446227929373998</v>
      </c>
      <c r="D138" s="141">
        <v>4.0818954416688126E-2</v>
      </c>
      <c r="E138" s="142">
        <v>0.3517915309446254</v>
      </c>
    </row>
    <row r="139" spans="1:5" ht="15.75" thickBot="1">
      <c r="A139" s="84" t="s">
        <v>112</v>
      </c>
      <c r="B139" s="143">
        <v>7.4338440111420614E-2</v>
      </c>
      <c r="C139" s="152">
        <v>0.10501193317422435</v>
      </c>
      <c r="D139" s="143">
        <v>1.8671130569147567E-2</v>
      </c>
      <c r="E139" s="144">
        <v>0.40287769784172661</v>
      </c>
    </row>
  </sheetData>
  <sortState ref="A34:E49">
    <sortCondition descending="1" ref="C34"/>
  </sortState>
  <mergeCells count="18">
    <mergeCell ref="B8:F8"/>
    <mergeCell ref="G8:K8"/>
    <mergeCell ref="B19:F19"/>
    <mergeCell ref="G19:K19"/>
    <mergeCell ref="B32:F32"/>
    <mergeCell ref="G32:K32"/>
    <mergeCell ref="B76:F76"/>
    <mergeCell ref="G76:K76"/>
    <mergeCell ref="B53:F53"/>
    <mergeCell ref="G53:K53"/>
    <mergeCell ref="B60:F60"/>
    <mergeCell ref="G60:K60"/>
    <mergeCell ref="B111:C111"/>
    <mergeCell ref="D111:E111"/>
    <mergeCell ref="B122:C122"/>
    <mergeCell ref="D122:E122"/>
    <mergeCell ref="B101:C101"/>
    <mergeCell ref="D101:E10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3E8DC-15BB-431F-A5A4-C91F7A260812}">
  <dimension ref="A1:M79"/>
  <sheetViews>
    <sheetView workbookViewId="0">
      <selection activeCell="A4" sqref="A4"/>
    </sheetView>
  </sheetViews>
  <sheetFormatPr defaultRowHeight="15"/>
  <cols>
    <col min="1" max="1" width="15.25" style="5" customWidth="1"/>
    <col min="2" max="2" width="19.625" style="158" customWidth="1"/>
    <col min="3" max="3" width="19.75" style="158" customWidth="1"/>
    <col min="4" max="4" width="18.125" style="158" customWidth="1"/>
    <col min="5" max="5" width="20.5" style="158" customWidth="1"/>
    <col min="6" max="6" width="11.875" style="158" customWidth="1"/>
    <col min="7" max="7" width="18.5" style="158" customWidth="1"/>
    <col min="8" max="8" width="12.75" style="158" customWidth="1"/>
    <col min="9" max="9" width="12.125" style="158" customWidth="1"/>
    <col min="10" max="10" width="17.625" style="158" customWidth="1"/>
    <col min="11" max="11" width="12.75" style="158" customWidth="1"/>
    <col min="12" max="12" width="11.125" style="158" customWidth="1"/>
    <col min="13" max="13" width="17.375" style="158" customWidth="1"/>
    <col min="14" max="16384" width="9" style="5"/>
  </cols>
  <sheetData>
    <row r="1" spans="1:13" ht="18.75">
      <c r="A1" s="2" t="s">
        <v>229</v>
      </c>
    </row>
    <row r="2" spans="1:13">
      <c r="A2" s="87" t="s">
        <v>481</v>
      </c>
    </row>
    <row r="3" spans="1:13">
      <c r="A3" s="3" t="s">
        <v>2</v>
      </c>
      <c r="B3" s="121"/>
      <c r="C3" s="121"/>
      <c r="D3" s="121"/>
      <c r="E3" s="121"/>
      <c r="F3" s="121"/>
    </row>
    <row r="4" spans="1:13">
      <c r="A4" s="3" t="s">
        <v>164</v>
      </c>
      <c r="B4" s="121"/>
      <c r="C4" s="121"/>
      <c r="D4" s="121"/>
      <c r="E4" s="121"/>
      <c r="F4" s="121"/>
    </row>
    <row r="5" spans="1:13">
      <c r="A5" s="3" t="s">
        <v>224</v>
      </c>
    </row>
    <row r="8" spans="1:13" ht="15.75" thickBot="1"/>
    <row r="9" spans="1:13">
      <c r="A9" s="53"/>
      <c r="B9" s="455" t="s">
        <v>166</v>
      </c>
      <c r="C9" s="456"/>
      <c r="D9" s="456"/>
      <c r="E9" s="456"/>
      <c r="F9" s="456"/>
      <c r="G9" s="458"/>
      <c r="H9" s="456" t="s">
        <v>165</v>
      </c>
      <c r="I9" s="456"/>
      <c r="J9" s="456"/>
      <c r="K9" s="456"/>
      <c r="L9" s="456"/>
      <c r="M9" s="457"/>
    </row>
    <row r="10" spans="1:13" ht="23.25" customHeight="1">
      <c r="A10" s="83"/>
      <c r="B10" s="459" t="s">
        <v>225</v>
      </c>
      <c r="C10" s="460"/>
      <c r="D10" s="461"/>
      <c r="E10" s="460" t="s">
        <v>432</v>
      </c>
      <c r="F10" s="460"/>
      <c r="G10" s="461"/>
      <c r="H10" s="459" t="s">
        <v>225</v>
      </c>
      <c r="I10" s="460"/>
      <c r="J10" s="461"/>
      <c r="K10" s="460" t="s">
        <v>432</v>
      </c>
      <c r="L10" s="460"/>
      <c r="M10" s="462"/>
    </row>
    <row r="11" spans="1:13" s="88" customFormat="1" ht="45">
      <c r="A11" s="85" t="s">
        <v>448</v>
      </c>
      <c r="B11" s="159" t="s">
        <v>228</v>
      </c>
      <c r="C11" s="160" t="s">
        <v>227</v>
      </c>
      <c r="D11" s="161" t="s">
        <v>226</v>
      </c>
      <c r="E11" s="160" t="s">
        <v>228</v>
      </c>
      <c r="F11" s="160" t="s">
        <v>227</v>
      </c>
      <c r="G11" s="161" t="s">
        <v>226</v>
      </c>
      <c r="H11" s="159" t="s">
        <v>228</v>
      </c>
      <c r="I11" s="160" t="s">
        <v>227</v>
      </c>
      <c r="J11" s="161" t="s">
        <v>226</v>
      </c>
      <c r="K11" s="160" t="s">
        <v>228</v>
      </c>
      <c r="L11" s="160" t="s">
        <v>227</v>
      </c>
      <c r="M11" s="162" t="s">
        <v>226</v>
      </c>
    </row>
    <row r="12" spans="1:13">
      <c r="A12" s="83">
        <v>-12</v>
      </c>
      <c r="B12" s="163">
        <v>26224802.948794898</v>
      </c>
      <c r="C12" s="121">
        <v>13731</v>
      </c>
      <c r="D12" s="164">
        <f>B12/C12</f>
        <v>1909.89752740477</v>
      </c>
      <c r="E12" s="165">
        <v>7483395.7816218864</v>
      </c>
      <c r="F12" s="121">
        <v>3504</v>
      </c>
      <c r="G12" s="164">
        <f>E12/F12</f>
        <v>2135.6723121067025</v>
      </c>
      <c r="H12" s="163">
        <v>48926406.088823318</v>
      </c>
      <c r="I12" s="121">
        <v>27807</v>
      </c>
      <c r="J12" s="164">
        <f>H12/I12</f>
        <v>1759.4996255915171</v>
      </c>
      <c r="K12" s="165">
        <v>38474001.605857119</v>
      </c>
      <c r="L12" s="121">
        <v>18792</v>
      </c>
      <c r="M12" s="166">
        <f>K12/L12</f>
        <v>2047.3606644240697</v>
      </c>
    </row>
    <row r="13" spans="1:13">
      <c r="A13" s="83">
        <v>-11</v>
      </c>
      <c r="B13" s="163">
        <v>29563541.472308729</v>
      </c>
      <c r="C13" s="121">
        <v>13731</v>
      </c>
      <c r="D13" s="164">
        <f t="shared" ref="D13:D42" si="0">B13/C13</f>
        <v>2153.0508682767991</v>
      </c>
      <c r="E13" s="165">
        <v>7859276.0789341405</v>
      </c>
      <c r="F13" s="121">
        <v>3504</v>
      </c>
      <c r="G13" s="164">
        <f t="shared" ref="G13:G42" si="1">E13/F13</f>
        <v>2242.9440864538074</v>
      </c>
      <c r="H13" s="163">
        <v>50235650.606467053</v>
      </c>
      <c r="I13" s="121">
        <v>27810</v>
      </c>
      <c r="J13" s="164">
        <f t="shared" ref="J13:J42" si="2">H13/I13</f>
        <v>1806.3880117391964</v>
      </c>
      <c r="K13" s="165">
        <v>39098782.688622981</v>
      </c>
      <c r="L13" s="121">
        <v>18789</v>
      </c>
      <c r="M13" s="166">
        <f t="shared" ref="M13:M42" si="3">K13/L13</f>
        <v>2080.9400547460205</v>
      </c>
    </row>
    <row r="14" spans="1:13">
      <c r="A14" s="83">
        <v>-10</v>
      </c>
      <c r="B14" s="163">
        <v>29908417.023726191</v>
      </c>
      <c r="C14" s="121">
        <v>13731</v>
      </c>
      <c r="D14" s="164">
        <f t="shared" si="0"/>
        <v>2178.1674330876258</v>
      </c>
      <c r="E14" s="165">
        <v>8050776.1976458272</v>
      </c>
      <c r="F14" s="121">
        <v>3504</v>
      </c>
      <c r="G14" s="164">
        <f t="shared" si="1"/>
        <v>2297.5959468167316</v>
      </c>
      <c r="H14" s="163">
        <v>50147076.269949175</v>
      </c>
      <c r="I14" s="121">
        <v>27807</v>
      </c>
      <c r="J14" s="164">
        <f t="shared" si="2"/>
        <v>1803.3975714729806</v>
      </c>
      <c r="K14" s="165">
        <v>39244620.191105783</v>
      </c>
      <c r="L14" s="121">
        <v>18789</v>
      </c>
      <c r="M14" s="166">
        <f t="shared" si="3"/>
        <v>2088.7019102190529</v>
      </c>
    </row>
    <row r="15" spans="1:13">
      <c r="A15" s="83">
        <v>-9</v>
      </c>
      <c r="B15" s="163">
        <v>29686045.383423731</v>
      </c>
      <c r="C15" s="121">
        <v>13728</v>
      </c>
      <c r="D15" s="164">
        <f t="shared" si="0"/>
        <v>2162.4450308438031</v>
      </c>
      <c r="E15" s="165">
        <v>7998099.7317861822</v>
      </c>
      <c r="F15" s="121">
        <v>3501</v>
      </c>
      <c r="G15" s="164">
        <f t="shared" si="1"/>
        <v>2284.5186323296721</v>
      </c>
      <c r="H15" s="163">
        <v>49545626.571950309</v>
      </c>
      <c r="I15" s="121">
        <v>27810</v>
      </c>
      <c r="J15" s="164">
        <f t="shared" si="2"/>
        <v>1781.575928513136</v>
      </c>
      <c r="K15" s="165">
        <v>38526117.787174225</v>
      </c>
      <c r="L15" s="121">
        <v>18792</v>
      </c>
      <c r="M15" s="166">
        <f t="shared" si="3"/>
        <v>2050.1339818632518</v>
      </c>
    </row>
    <row r="16" spans="1:13">
      <c r="A16" s="83">
        <v>-8</v>
      </c>
      <c r="B16" s="163">
        <v>29359821.122065309</v>
      </c>
      <c r="C16" s="121">
        <v>13734</v>
      </c>
      <c r="D16" s="164">
        <f t="shared" si="0"/>
        <v>2137.747278437841</v>
      </c>
      <c r="E16" s="165">
        <v>7841704.3740958823</v>
      </c>
      <c r="F16" s="121">
        <v>3504</v>
      </c>
      <c r="G16" s="164">
        <f t="shared" si="1"/>
        <v>2237.9293305068159</v>
      </c>
      <c r="H16" s="163">
        <v>49027391.776056416</v>
      </c>
      <c r="I16" s="121">
        <v>27807</v>
      </c>
      <c r="J16" s="164">
        <f t="shared" si="2"/>
        <v>1763.1312898211393</v>
      </c>
      <c r="K16" s="165">
        <v>38220138.89906776</v>
      </c>
      <c r="L16" s="121">
        <v>18792</v>
      </c>
      <c r="M16" s="166">
        <f t="shared" si="3"/>
        <v>2033.8515804101617</v>
      </c>
    </row>
    <row r="17" spans="1:13">
      <c r="A17" s="83">
        <v>-7</v>
      </c>
      <c r="B17" s="163">
        <v>29498902.178478979</v>
      </c>
      <c r="C17" s="121">
        <v>13734</v>
      </c>
      <c r="D17" s="164">
        <f t="shared" si="0"/>
        <v>2147.8740482364192</v>
      </c>
      <c r="E17" s="165">
        <v>7997271.047241318</v>
      </c>
      <c r="F17" s="121">
        <v>3504</v>
      </c>
      <c r="G17" s="164">
        <f t="shared" si="1"/>
        <v>2282.3262121122484</v>
      </c>
      <c r="H17" s="163">
        <v>49324190.15794003</v>
      </c>
      <c r="I17" s="121">
        <v>27807</v>
      </c>
      <c r="J17" s="164">
        <f t="shared" si="2"/>
        <v>1773.8048030330503</v>
      </c>
      <c r="K17" s="165">
        <v>37934309.579664372</v>
      </c>
      <c r="L17" s="121">
        <v>18789</v>
      </c>
      <c r="M17" s="166">
        <f t="shared" si="3"/>
        <v>2018.9637330174237</v>
      </c>
    </row>
    <row r="18" spans="1:13">
      <c r="A18" s="83">
        <v>-6</v>
      </c>
      <c r="B18" s="163">
        <v>28795146.010679703</v>
      </c>
      <c r="C18" s="121">
        <v>13728</v>
      </c>
      <c r="D18" s="164">
        <f t="shared" si="0"/>
        <v>2097.5485147639642</v>
      </c>
      <c r="E18" s="165">
        <v>7975690.024033715</v>
      </c>
      <c r="F18" s="121">
        <v>3504</v>
      </c>
      <c r="G18" s="164">
        <f t="shared" si="1"/>
        <v>2276.1672443018592</v>
      </c>
      <c r="H18" s="163">
        <v>48577962.811020963</v>
      </c>
      <c r="I18" s="121">
        <v>27807</v>
      </c>
      <c r="J18" s="164">
        <f t="shared" si="2"/>
        <v>1746.9688499665899</v>
      </c>
      <c r="K18" s="165">
        <v>37758538.302276656</v>
      </c>
      <c r="L18" s="121">
        <v>18792</v>
      </c>
      <c r="M18" s="166">
        <f t="shared" si="3"/>
        <v>2009.2879045485663</v>
      </c>
    </row>
    <row r="19" spans="1:13">
      <c r="A19" s="83">
        <v>-5</v>
      </c>
      <c r="B19" s="163">
        <v>28411787.54399325</v>
      </c>
      <c r="C19" s="121">
        <v>13734</v>
      </c>
      <c r="D19" s="164">
        <f t="shared" si="0"/>
        <v>2068.7190581034838</v>
      </c>
      <c r="E19" s="165">
        <v>7987683.4608689109</v>
      </c>
      <c r="F19" s="121">
        <v>3504</v>
      </c>
      <c r="G19" s="164">
        <f t="shared" si="1"/>
        <v>2279.5900287867898</v>
      </c>
      <c r="H19" s="163">
        <v>48656246.873559095</v>
      </c>
      <c r="I19" s="121">
        <v>27810</v>
      </c>
      <c r="J19" s="164">
        <f t="shared" si="2"/>
        <v>1749.5953568341997</v>
      </c>
      <c r="K19" s="165">
        <v>37435257.300823212</v>
      </c>
      <c r="L19" s="121">
        <v>18792</v>
      </c>
      <c r="M19" s="166">
        <f t="shared" si="3"/>
        <v>1992.084786122989</v>
      </c>
    </row>
    <row r="20" spans="1:13">
      <c r="A20" s="83">
        <v>-4</v>
      </c>
      <c r="B20" s="163">
        <v>26908900.377688278</v>
      </c>
      <c r="C20" s="121">
        <v>13731</v>
      </c>
      <c r="D20" s="164">
        <f t="shared" si="0"/>
        <v>1959.7189117827018</v>
      </c>
      <c r="E20" s="165">
        <v>7769198.1532957712</v>
      </c>
      <c r="F20" s="121">
        <v>3501</v>
      </c>
      <c r="G20" s="164">
        <f t="shared" si="1"/>
        <v>2219.1368618382667</v>
      </c>
      <c r="H20" s="163">
        <v>48601606.100611702</v>
      </c>
      <c r="I20" s="121">
        <v>27810</v>
      </c>
      <c r="J20" s="164">
        <f t="shared" si="2"/>
        <v>1747.6305681629522</v>
      </c>
      <c r="K20" s="165">
        <v>37121061.2859089</v>
      </c>
      <c r="L20" s="121">
        <v>18792</v>
      </c>
      <c r="M20" s="166">
        <f t="shared" si="3"/>
        <v>1975.365117385531</v>
      </c>
    </row>
    <row r="21" spans="1:13">
      <c r="A21" s="83">
        <v>-3</v>
      </c>
      <c r="B21" s="163">
        <v>27108507.736600824</v>
      </c>
      <c r="C21" s="121">
        <v>13731</v>
      </c>
      <c r="D21" s="164">
        <f t="shared" si="0"/>
        <v>1974.2558980846861</v>
      </c>
      <c r="E21" s="165">
        <v>7893382.1672346871</v>
      </c>
      <c r="F21" s="121">
        <v>3504</v>
      </c>
      <c r="G21" s="164">
        <f t="shared" si="1"/>
        <v>2252.6775591423193</v>
      </c>
      <c r="H21" s="163">
        <v>49509777.115749866</v>
      </c>
      <c r="I21" s="121">
        <v>27807</v>
      </c>
      <c r="J21" s="164">
        <f t="shared" si="2"/>
        <v>1780.4789123512016</v>
      </c>
      <c r="K21" s="165">
        <v>37532847.178358376</v>
      </c>
      <c r="L21" s="121">
        <v>18789</v>
      </c>
      <c r="M21" s="166">
        <f t="shared" si="3"/>
        <v>1997.5968480684644</v>
      </c>
    </row>
    <row r="22" spans="1:13">
      <c r="A22" s="83">
        <v>-2</v>
      </c>
      <c r="B22" s="163">
        <v>27047494.684226897</v>
      </c>
      <c r="C22" s="121">
        <v>13734</v>
      </c>
      <c r="D22" s="164">
        <f t="shared" si="0"/>
        <v>1969.3821671928715</v>
      </c>
      <c r="E22" s="165">
        <v>7721950.7559575522</v>
      </c>
      <c r="F22" s="121">
        <v>3504</v>
      </c>
      <c r="G22" s="164">
        <f t="shared" si="1"/>
        <v>2203.753069622589</v>
      </c>
      <c r="H22" s="163">
        <v>50859287.545765035</v>
      </c>
      <c r="I22" s="121">
        <v>27807</v>
      </c>
      <c r="J22" s="164">
        <f t="shared" si="2"/>
        <v>1829.0102328825487</v>
      </c>
      <c r="K22" s="165">
        <v>37950532.03762044</v>
      </c>
      <c r="L22" s="121">
        <v>18789</v>
      </c>
      <c r="M22" s="166">
        <f t="shared" si="3"/>
        <v>2019.8271348991666</v>
      </c>
    </row>
    <row r="23" spans="1:13">
      <c r="A23" s="83">
        <v>-1</v>
      </c>
      <c r="B23" s="163">
        <v>25946932.23129046</v>
      </c>
      <c r="C23" s="121">
        <v>13734</v>
      </c>
      <c r="D23" s="164">
        <f t="shared" si="0"/>
        <v>1889.2480145107368</v>
      </c>
      <c r="E23" s="165">
        <v>7550157.7240197742</v>
      </c>
      <c r="F23" s="121">
        <v>3504</v>
      </c>
      <c r="G23" s="164">
        <f t="shared" si="1"/>
        <v>2154.7253778595245</v>
      </c>
      <c r="H23" s="163">
        <v>53863394.215465553</v>
      </c>
      <c r="I23" s="121">
        <v>27807</v>
      </c>
      <c r="J23" s="164">
        <f t="shared" si="2"/>
        <v>1937.0444210258406</v>
      </c>
      <c r="K23" s="165">
        <v>39312010.631073967</v>
      </c>
      <c r="L23" s="121">
        <v>18789</v>
      </c>
      <c r="M23" s="166">
        <f t="shared" si="3"/>
        <v>2092.288606688699</v>
      </c>
    </row>
    <row r="24" spans="1:13">
      <c r="A24" s="83">
        <v>0</v>
      </c>
      <c r="B24" s="163">
        <v>32656054.683267385</v>
      </c>
      <c r="C24" s="121">
        <v>13731</v>
      </c>
      <c r="D24" s="164">
        <f t="shared" si="0"/>
        <v>2378.2721348239302</v>
      </c>
      <c r="E24" s="165">
        <v>9245663.4998508859</v>
      </c>
      <c r="F24" s="121">
        <v>3504</v>
      </c>
      <c r="G24" s="164">
        <f t="shared" si="1"/>
        <v>2638.6025969894081</v>
      </c>
      <c r="H24" s="163">
        <v>69120378.61727345</v>
      </c>
      <c r="I24" s="121">
        <v>27810</v>
      </c>
      <c r="J24" s="164">
        <f t="shared" si="2"/>
        <v>2485.4505076329901</v>
      </c>
      <c r="K24" s="165">
        <v>50475270.270288803</v>
      </c>
      <c r="L24" s="121">
        <v>18789</v>
      </c>
      <c r="M24" s="166">
        <f t="shared" si="3"/>
        <v>2686.4266469896643</v>
      </c>
    </row>
    <row r="25" spans="1:13">
      <c r="A25" s="83">
        <v>1</v>
      </c>
      <c r="B25" s="163">
        <v>40107295.939358987</v>
      </c>
      <c r="C25" s="121">
        <v>13728</v>
      </c>
      <c r="D25" s="164">
        <f t="shared" si="0"/>
        <v>2921.5687601514414</v>
      </c>
      <c r="E25" s="165">
        <v>11157717.450716531</v>
      </c>
      <c r="F25" s="121">
        <v>3504</v>
      </c>
      <c r="G25" s="164">
        <f t="shared" si="1"/>
        <v>3184.2800943825714</v>
      </c>
      <c r="H25" s="163">
        <v>77774850.722134709</v>
      </c>
      <c r="I25" s="121">
        <v>27807</v>
      </c>
      <c r="J25" s="164">
        <f t="shared" si="2"/>
        <v>2796.9522322485241</v>
      </c>
      <c r="K25" s="165">
        <v>58414863.613981925</v>
      </c>
      <c r="L25" s="121">
        <v>18789</v>
      </c>
      <c r="M25" s="166">
        <f t="shared" si="3"/>
        <v>3108.9926879547565</v>
      </c>
    </row>
    <row r="26" spans="1:13">
      <c r="A26" s="83">
        <v>2</v>
      </c>
      <c r="B26" s="163">
        <v>37853629.226721093</v>
      </c>
      <c r="C26" s="121">
        <v>13734</v>
      </c>
      <c r="D26" s="164">
        <f t="shared" si="0"/>
        <v>2756.198429206429</v>
      </c>
      <c r="E26" s="165">
        <v>11581228.963435134</v>
      </c>
      <c r="F26" s="121">
        <v>3504</v>
      </c>
      <c r="G26" s="164">
        <f t="shared" si="1"/>
        <v>3305.1452521218989</v>
      </c>
      <c r="H26" s="163">
        <v>71112875.487537637</v>
      </c>
      <c r="I26" s="121">
        <v>27807</v>
      </c>
      <c r="J26" s="164">
        <f t="shared" si="2"/>
        <v>2557.3731609859979</v>
      </c>
      <c r="K26" s="165">
        <v>58860720.350453272</v>
      </c>
      <c r="L26" s="121">
        <v>18789</v>
      </c>
      <c r="M26" s="166">
        <f t="shared" si="3"/>
        <v>3132.7223561899659</v>
      </c>
    </row>
    <row r="27" spans="1:13">
      <c r="A27" s="83">
        <v>3</v>
      </c>
      <c r="B27" s="163">
        <v>34893235.116171308</v>
      </c>
      <c r="C27" s="121">
        <v>13731</v>
      </c>
      <c r="D27" s="164">
        <f t="shared" si="0"/>
        <v>2541.2013047972696</v>
      </c>
      <c r="E27" s="165">
        <v>11382495.740940254</v>
      </c>
      <c r="F27" s="121">
        <v>3504</v>
      </c>
      <c r="G27" s="164">
        <f t="shared" si="1"/>
        <v>3248.4291498117163</v>
      </c>
      <c r="H27" s="163">
        <v>66490956.240858555</v>
      </c>
      <c r="I27" s="121">
        <v>27807</v>
      </c>
      <c r="J27" s="164">
        <f t="shared" si="2"/>
        <v>2391.1589254813016</v>
      </c>
      <c r="K27" s="165">
        <v>59262634.604062751</v>
      </c>
      <c r="L27" s="121">
        <v>18792</v>
      </c>
      <c r="M27" s="166">
        <f t="shared" si="3"/>
        <v>3153.6097596883114</v>
      </c>
    </row>
    <row r="28" spans="1:13">
      <c r="A28" s="83">
        <v>4</v>
      </c>
      <c r="B28" s="163">
        <v>33499349.257112671</v>
      </c>
      <c r="C28" s="121">
        <v>13728</v>
      </c>
      <c r="D28" s="164">
        <f t="shared" si="0"/>
        <v>2440.2206626684638</v>
      </c>
      <c r="E28" s="165">
        <v>11448825.989072634</v>
      </c>
      <c r="F28" s="121">
        <v>3504</v>
      </c>
      <c r="G28" s="164">
        <f t="shared" si="1"/>
        <v>3267.3590151462995</v>
      </c>
      <c r="H28" s="163">
        <v>64102492.921170793</v>
      </c>
      <c r="I28" s="121">
        <v>27807</v>
      </c>
      <c r="J28" s="164">
        <f t="shared" si="2"/>
        <v>2305.2646067957994</v>
      </c>
      <c r="K28" s="165">
        <v>60152072.026707649</v>
      </c>
      <c r="L28" s="121">
        <v>18792</v>
      </c>
      <c r="M28" s="166">
        <f t="shared" si="3"/>
        <v>3200.9404015915097</v>
      </c>
    </row>
    <row r="29" spans="1:13">
      <c r="A29" s="83">
        <v>5</v>
      </c>
      <c r="B29" s="163">
        <v>33033453.449249223</v>
      </c>
      <c r="C29" s="121">
        <v>13731</v>
      </c>
      <c r="D29" s="164">
        <f t="shared" si="0"/>
        <v>2405.7572973016695</v>
      </c>
      <c r="E29" s="165">
        <v>11659509.10048645</v>
      </c>
      <c r="F29" s="121">
        <v>3501</v>
      </c>
      <c r="G29" s="164">
        <f t="shared" si="1"/>
        <v>3330.3367896276636</v>
      </c>
      <c r="H29" s="163">
        <v>62349179.51316677</v>
      </c>
      <c r="I29" s="121">
        <v>27810</v>
      </c>
      <c r="J29" s="164">
        <f t="shared" si="2"/>
        <v>2241.9697775320665</v>
      </c>
      <c r="K29" s="165">
        <v>60613411.845176458</v>
      </c>
      <c r="L29" s="121">
        <v>18789</v>
      </c>
      <c r="M29" s="166">
        <f t="shared" si="3"/>
        <v>3226.0052075776498</v>
      </c>
    </row>
    <row r="30" spans="1:13">
      <c r="A30" s="83">
        <v>6</v>
      </c>
      <c r="B30" s="163">
        <v>31349796.206200268</v>
      </c>
      <c r="C30" s="121">
        <v>13731</v>
      </c>
      <c r="D30" s="164">
        <f t="shared" si="0"/>
        <v>2283.1400630835533</v>
      </c>
      <c r="E30" s="165">
        <v>11721426.178904198</v>
      </c>
      <c r="F30" s="121">
        <v>3501</v>
      </c>
      <c r="G30" s="164">
        <f t="shared" si="1"/>
        <v>3348.0223304496426</v>
      </c>
      <c r="H30" s="163">
        <v>61042195.740777537</v>
      </c>
      <c r="I30" s="121">
        <v>27807</v>
      </c>
      <c r="J30" s="164">
        <f t="shared" si="2"/>
        <v>2195.2096860782372</v>
      </c>
      <c r="K30" s="165">
        <v>61026992.782620296</v>
      </c>
      <c r="L30" s="121">
        <v>18789</v>
      </c>
      <c r="M30" s="166">
        <f t="shared" si="3"/>
        <v>3248.0170728947946</v>
      </c>
    </row>
    <row r="31" spans="1:13">
      <c r="A31" s="83">
        <v>7</v>
      </c>
      <c r="B31" s="163">
        <v>30672539.591462206</v>
      </c>
      <c r="C31" s="121">
        <v>13728</v>
      </c>
      <c r="D31" s="164">
        <f t="shared" si="0"/>
        <v>2234.305040170615</v>
      </c>
      <c r="E31" s="165">
        <v>11905839.597833116</v>
      </c>
      <c r="F31" s="121">
        <v>3504</v>
      </c>
      <c r="G31" s="164">
        <f t="shared" si="1"/>
        <v>3397.7852733541995</v>
      </c>
      <c r="H31" s="163">
        <v>60142553.0190183</v>
      </c>
      <c r="I31" s="121">
        <v>27810</v>
      </c>
      <c r="J31" s="164">
        <f t="shared" si="2"/>
        <v>2162.6232656964507</v>
      </c>
      <c r="K31" s="165">
        <v>61745426.062283665</v>
      </c>
      <c r="L31" s="121">
        <v>18792</v>
      </c>
      <c r="M31" s="166">
        <f t="shared" si="3"/>
        <v>3285.7293562305058</v>
      </c>
    </row>
    <row r="32" spans="1:13">
      <c r="A32" s="83">
        <v>8</v>
      </c>
      <c r="B32" s="163">
        <v>29072998.892700411</v>
      </c>
      <c r="C32" s="121">
        <v>13734</v>
      </c>
      <c r="D32" s="164">
        <f t="shared" si="0"/>
        <v>2116.863178440397</v>
      </c>
      <c r="E32" s="165">
        <v>11560115.508266512</v>
      </c>
      <c r="F32" s="121">
        <v>3504</v>
      </c>
      <c r="G32" s="164">
        <f t="shared" si="1"/>
        <v>3299.119722678799</v>
      </c>
      <c r="H32" s="163">
        <v>58739778.328976586</v>
      </c>
      <c r="I32" s="121">
        <v>27807</v>
      </c>
      <c r="J32" s="164">
        <f t="shared" si="2"/>
        <v>2112.4097647706185</v>
      </c>
      <c r="K32" s="165">
        <v>61669875.698254444</v>
      </c>
      <c r="L32" s="121">
        <v>18792</v>
      </c>
      <c r="M32" s="166">
        <f t="shared" si="3"/>
        <v>3281.7090090599427</v>
      </c>
    </row>
    <row r="33" spans="1:13">
      <c r="A33" s="83">
        <v>9</v>
      </c>
      <c r="B33" s="163">
        <v>28891891.171237316</v>
      </c>
      <c r="C33" s="121">
        <v>13728</v>
      </c>
      <c r="D33" s="164">
        <f t="shared" si="0"/>
        <v>2104.5958021006204</v>
      </c>
      <c r="E33" s="165">
        <v>11696055.575668465</v>
      </c>
      <c r="F33" s="121">
        <v>3504</v>
      </c>
      <c r="G33" s="164">
        <f t="shared" si="1"/>
        <v>3337.9154040149729</v>
      </c>
      <c r="H33" s="163">
        <v>58473918.517606355</v>
      </c>
      <c r="I33" s="121">
        <v>27810</v>
      </c>
      <c r="J33" s="164">
        <f t="shared" si="2"/>
        <v>2102.6220250847305</v>
      </c>
      <c r="K33" s="165">
        <v>62270997.738146223</v>
      </c>
      <c r="L33" s="121">
        <v>18792</v>
      </c>
      <c r="M33" s="166">
        <f t="shared" si="3"/>
        <v>3313.6971976450736</v>
      </c>
    </row>
    <row r="34" spans="1:13">
      <c r="A34" s="83">
        <v>10</v>
      </c>
      <c r="B34" s="163">
        <v>28604895.74275903</v>
      </c>
      <c r="C34" s="121">
        <v>13728</v>
      </c>
      <c r="D34" s="164">
        <f t="shared" si="0"/>
        <v>2083.6899579515612</v>
      </c>
      <c r="E34" s="165">
        <v>11850568.081293648</v>
      </c>
      <c r="F34" s="121">
        <v>3504</v>
      </c>
      <c r="G34" s="164">
        <f t="shared" si="1"/>
        <v>3382.0114387253561</v>
      </c>
      <c r="H34" s="163">
        <v>58200411.125275522</v>
      </c>
      <c r="I34" s="121">
        <v>27807</v>
      </c>
      <c r="J34" s="164">
        <f t="shared" si="2"/>
        <v>2093.0129508855871</v>
      </c>
      <c r="K34" s="165">
        <v>62644847.132531889</v>
      </c>
      <c r="L34" s="121">
        <v>18789</v>
      </c>
      <c r="M34" s="166">
        <f t="shared" si="3"/>
        <v>3334.1235367785348</v>
      </c>
    </row>
    <row r="35" spans="1:13">
      <c r="A35" s="83">
        <v>11</v>
      </c>
      <c r="B35" s="163">
        <v>26588086.033225853</v>
      </c>
      <c r="C35" s="121">
        <v>13728</v>
      </c>
      <c r="D35" s="164">
        <f t="shared" si="0"/>
        <v>1936.7778287606245</v>
      </c>
      <c r="E35" s="165">
        <v>11561586.48887502</v>
      </c>
      <c r="F35" s="121">
        <v>3504</v>
      </c>
      <c r="G35" s="164">
        <f t="shared" si="1"/>
        <v>3299.5395230807708</v>
      </c>
      <c r="H35" s="163">
        <v>57599458.951475389</v>
      </c>
      <c r="I35" s="121">
        <v>27807</v>
      </c>
      <c r="J35" s="164">
        <f t="shared" si="2"/>
        <v>2071.4014079719277</v>
      </c>
      <c r="K35" s="165">
        <v>62795737.259834014</v>
      </c>
      <c r="L35" s="121">
        <v>18789</v>
      </c>
      <c r="M35" s="166">
        <f t="shared" si="3"/>
        <v>3342.1543062341802</v>
      </c>
    </row>
    <row r="36" spans="1:13">
      <c r="A36" s="83">
        <v>12</v>
      </c>
      <c r="B36" s="163">
        <v>28785865.159243312</v>
      </c>
      <c r="C36" s="121">
        <v>13728</v>
      </c>
      <c r="D36" s="164">
        <f t="shared" si="0"/>
        <v>2096.8724620660919</v>
      </c>
      <c r="E36" s="165">
        <v>11431904.025037868</v>
      </c>
      <c r="F36" s="121">
        <v>3504</v>
      </c>
      <c r="G36" s="164">
        <f t="shared" si="1"/>
        <v>3262.529687510807</v>
      </c>
      <c r="H36" s="163">
        <v>57481250.402349122</v>
      </c>
      <c r="I36" s="121">
        <v>27807</v>
      </c>
      <c r="J36" s="164">
        <f t="shared" si="2"/>
        <v>2067.150372292916</v>
      </c>
      <c r="K36" s="165">
        <v>62938547.591747351</v>
      </c>
      <c r="L36" s="121">
        <v>18789</v>
      </c>
      <c r="M36" s="166">
        <f t="shared" si="3"/>
        <v>3349.7550477272525</v>
      </c>
    </row>
    <row r="37" spans="1:13">
      <c r="A37" s="83">
        <v>13</v>
      </c>
      <c r="B37" s="163">
        <v>32515811.05721892</v>
      </c>
      <c r="C37" s="121">
        <v>13734</v>
      </c>
      <c r="D37" s="164">
        <f t="shared" si="0"/>
        <v>2367.5412157578944</v>
      </c>
      <c r="E37" s="165">
        <v>12002747.180147603</v>
      </c>
      <c r="F37" s="121">
        <v>3504</v>
      </c>
      <c r="G37" s="164">
        <f t="shared" si="1"/>
        <v>3425.4415468457773</v>
      </c>
      <c r="H37" s="163">
        <v>57935233.2807329</v>
      </c>
      <c r="I37" s="121">
        <v>27807</v>
      </c>
      <c r="J37" s="164">
        <f t="shared" si="2"/>
        <v>2083.4765807434424</v>
      </c>
      <c r="K37" s="165">
        <v>63818962.626826547</v>
      </c>
      <c r="L37" s="121">
        <v>18789</v>
      </c>
      <c r="M37" s="166">
        <f t="shared" si="3"/>
        <v>3396.6130516167195</v>
      </c>
    </row>
    <row r="38" spans="1:13">
      <c r="A38" s="83">
        <v>14</v>
      </c>
      <c r="B38" s="163">
        <v>32147926.479462776</v>
      </c>
      <c r="C38" s="121">
        <v>13731</v>
      </c>
      <c r="D38" s="164">
        <f t="shared" si="0"/>
        <v>2341.2662209207469</v>
      </c>
      <c r="E38" s="165">
        <v>12091003.470112767</v>
      </c>
      <c r="F38" s="121">
        <v>3504</v>
      </c>
      <c r="G38" s="164">
        <f t="shared" si="1"/>
        <v>3450.6288442102646</v>
      </c>
      <c r="H38" s="163">
        <v>57501453.658993945</v>
      </c>
      <c r="I38" s="121">
        <v>27810</v>
      </c>
      <c r="J38" s="164">
        <f t="shared" si="2"/>
        <v>2067.6538532540076</v>
      </c>
      <c r="K38" s="165">
        <v>64079447.451287128</v>
      </c>
      <c r="L38" s="121">
        <v>18789</v>
      </c>
      <c r="M38" s="166">
        <f t="shared" si="3"/>
        <v>3410.476739117948</v>
      </c>
    </row>
    <row r="39" spans="1:13">
      <c r="A39" s="83">
        <v>15</v>
      </c>
      <c r="B39" s="163">
        <v>30806158.246983856</v>
      </c>
      <c r="C39" s="121">
        <v>13728</v>
      </c>
      <c r="D39" s="164">
        <f t="shared" si="0"/>
        <v>2244.0383338420643</v>
      </c>
      <c r="E39" s="165">
        <v>11925429.891705884</v>
      </c>
      <c r="F39" s="121">
        <v>3504</v>
      </c>
      <c r="G39" s="164">
        <f t="shared" si="1"/>
        <v>3403.3761106466563</v>
      </c>
      <c r="H39" s="163">
        <v>56341084.410862036</v>
      </c>
      <c r="I39" s="121">
        <v>27807</v>
      </c>
      <c r="J39" s="164">
        <f t="shared" si="2"/>
        <v>2026.1475315878029</v>
      </c>
      <c r="K39" s="165">
        <v>64153573.821187943</v>
      </c>
      <c r="L39" s="121">
        <v>18789</v>
      </c>
      <c r="M39" s="166">
        <f t="shared" si="3"/>
        <v>3414.4219394958723</v>
      </c>
    </row>
    <row r="40" spans="1:13">
      <c r="A40" s="83">
        <v>16</v>
      </c>
      <c r="B40" s="163">
        <v>30928718.049339741</v>
      </c>
      <c r="C40" s="121">
        <v>13731</v>
      </c>
      <c r="D40" s="164">
        <f t="shared" si="0"/>
        <v>2252.4738219605083</v>
      </c>
      <c r="E40" s="165">
        <v>11991162.945091203</v>
      </c>
      <c r="F40" s="121">
        <v>3501</v>
      </c>
      <c r="G40" s="164">
        <f t="shared" si="1"/>
        <v>3425.0679648932314</v>
      </c>
      <c r="H40" s="163">
        <v>56516535.876698762</v>
      </c>
      <c r="I40" s="121">
        <v>27807</v>
      </c>
      <c r="J40" s="164">
        <f t="shared" si="2"/>
        <v>2032.4571466428872</v>
      </c>
      <c r="K40" s="165">
        <v>64605097.287131816</v>
      </c>
      <c r="L40" s="121">
        <v>18789</v>
      </c>
      <c r="M40" s="166">
        <f t="shared" si="3"/>
        <v>3438.4532059785947</v>
      </c>
    </row>
    <row r="41" spans="1:13">
      <c r="A41" s="83">
        <v>17</v>
      </c>
      <c r="B41" s="163">
        <v>31025200.484535631</v>
      </c>
      <c r="C41" s="121">
        <v>13734</v>
      </c>
      <c r="D41" s="164">
        <f t="shared" si="0"/>
        <v>2259.0068796079531</v>
      </c>
      <c r="E41" s="165">
        <v>11931017.71577541</v>
      </c>
      <c r="F41" s="121">
        <v>3501</v>
      </c>
      <c r="G41" s="164">
        <f t="shared" si="1"/>
        <v>3407.8885220723819</v>
      </c>
      <c r="H41" s="163">
        <v>55758339.477692209</v>
      </c>
      <c r="I41" s="121">
        <v>27807</v>
      </c>
      <c r="J41" s="164">
        <f t="shared" si="2"/>
        <v>2005.1907605168558</v>
      </c>
      <c r="K41" s="165">
        <v>64255654.243330479</v>
      </c>
      <c r="L41" s="121">
        <v>18789</v>
      </c>
      <c r="M41" s="166">
        <f t="shared" si="3"/>
        <v>3419.854928060593</v>
      </c>
    </row>
    <row r="42" spans="1:13" ht="15.75" thickBot="1">
      <c r="A42" s="84">
        <v>18</v>
      </c>
      <c r="B42" s="167">
        <v>30201582.265564259</v>
      </c>
      <c r="C42" s="133">
        <v>13734</v>
      </c>
      <c r="D42" s="168">
        <f t="shared" si="0"/>
        <v>2199.0375903279642</v>
      </c>
      <c r="E42" s="169">
        <v>12183273.148882568</v>
      </c>
      <c r="F42" s="133">
        <v>3504</v>
      </c>
      <c r="G42" s="168">
        <f t="shared" si="1"/>
        <v>3476.9615150920572</v>
      </c>
      <c r="H42" s="167">
        <v>55476346.903920092</v>
      </c>
      <c r="I42" s="133">
        <v>27807</v>
      </c>
      <c r="J42" s="168">
        <f t="shared" si="2"/>
        <v>1995.0496962606571</v>
      </c>
      <c r="K42" s="169">
        <v>65325302.601638697</v>
      </c>
      <c r="L42" s="133">
        <v>18789</v>
      </c>
      <c r="M42" s="170">
        <f t="shared" si="3"/>
        <v>3476.7844271456011</v>
      </c>
    </row>
    <row r="43" spans="1:13">
      <c r="C43" s="171"/>
    </row>
    <row r="46" spans="1:13" ht="15.75" thickBot="1">
      <c r="A46" s="325" t="s">
        <v>482</v>
      </c>
    </row>
    <row r="47" spans="1:13">
      <c r="A47" s="53"/>
      <c r="B47" s="455" t="s">
        <v>166</v>
      </c>
      <c r="C47" s="458"/>
      <c r="D47" s="455" t="s">
        <v>165</v>
      </c>
      <c r="E47" s="457"/>
    </row>
    <row r="48" spans="1:13" ht="36.75" customHeight="1">
      <c r="A48" s="85" t="s">
        <v>448</v>
      </c>
      <c r="B48" s="153" t="s">
        <v>225</v>
      </c>
      <c r="C48" s="155" t="s">
        <v>432</v>
      </c>
      <c r="D48" s="153" t="s">
        <v>225</v>
      </c>
      <c r="E48" s="156" t="s">
        <v>432</v>
      </c>
    </row>
    <row r="49" spans="1:5">
      <c r="A49" s="83">
        <v>-12</v>
      </c>
      <c r="B49" s="398">
        <v>1909.89752740477</v>
      </c>
      <c r="C49" s="399">
        <v>2135.6723121067025</v>
      </c>
      <c r="D49" s="400">
        <v>1759.4996255915171</v>
      </c>
      <c r="E49" s="401">
        <v>2047.3606644240697</v>
      </c>
    </row>
    <row r="50" spans="1:5">
      <c r="A50" s="83">
        <v>-11</v>
      </c>
      <c r="B50" s="398">
        <v>2153.0508682767991</v>
      </c>
      <c r="C50" s="399">
        <v>2242.9440864538074</v>
      </c>
      <c r="D50" s="400">
        <v>1806.3880117391964</v>
      </c>
      <c r="E50" s="401">
        <v>2080.9400547460205</v>
      </c>
    </row>
    <row r="51" spans="1:5">
      <c r="A51" s="83">
        <v>-10</v>
      </c>
      <c r="B51" s="398">
        <v>2178.1674330876258</v>
      </c>
      <c r="C51" s="399">
        <v>2297.5959468167316</v>
      </c>
      <c r="D51" s="400">
        <v>1803.3975714729806</v>
      </c>
      <c r="E51" s="401">
        <v>2088.7019102190529</v>
      </c>
    </row>
    <row r="52" spans="1:5">
      <c r="A52" s="83">
        <v>-9</v>
      </c>
      <c r="B52" s="398">
        <v>2162.4450308438031</v>
      </c>
      <c r="C52" s="399">
        <v>2284.5186323296721</v>
      </c>
      <c r="D52" s="400">
        <v>1781.575928513136</v>
      </c>
      <c r="E52" s="401">
        <v>2050.1339818632518</v>
      </c>
    </row>
    <row r="53" spans="1:5">
      <c r="A53" s="83">
        <v>-8</v>
      </c>
      <c r="B53" s="398">
        <v>2137.747278437841</v>
      </c>
      <c r="C53" s="399">
        <v>2237.9293305068159</v>
      </c>
      <c r="D53" s="400">
        <v>1763.1312898211393</v>
      </c>
      <c r="E53" s="401">
        <v>2033.8515804101617</v>
      </c>
    </row>
    <row r="54" spans="1:5">
      <c r="A54" s="83">
        <v>-7</v>
      </c>
      <c r="B54" s="398">
        <v>2147.8740482364192</v>
      </c>
      <c r="C54" s="399">
        <v>2282.3262121122484</v>
      </c>
      <c r="D54" s="400">
        <v>1773.8048030330503</v>
      </c>
      <c r="E54" s="401">
        <v>2018.9637330174237</v>
      </c>
    </row>
    <row r="55" spans="1:5">
      <c r="A55" s="83">
        <v>-6</v>
      </c>
      <c r="B55" s="398">
        <v>2097.5485147639642</v>
      </c>
      <c r="C55" s="399">
        <v>2276.1672443018592</v>
      </c>
      <c r="D55" s="400">
        <v>1746.9688499665899</v>
      </c>
      <c r="E55" s="401">
        <v>2009.2879045485663</v>
      </c>
    </row>
    <row r="56" spans="1:5">
      <c r="A56" s="83">
        <v>-5</v>
      </c>
      <c r="B56" s="398">
        <v>2068.7190581034838</v>
      </c>
      <c r="C56" s="399">
        <v>2279.5900287867898</v>
      </c>
      <c r="D56" s="400">
        <v>1749.5953568341997</v>
      </c>
      <c r="E56" s="401">
        <v>1992.084786122989</v>
      </c>
    </row>
    <row r="57" spans="1:5">
      <c r="A57" s="83">
        <v>-4</v>
      </c>
      <c r="B57" s="398">
        <v>1959.7189117827018</v>
      </c>
      <c r="C57" s="399">
        <v>2219.1368618382667</v>
      </c>
      <c r="D57" s="400">
        <v>1747.6305681629522</v>
      </c>
      <c r="E57" s="401">
        <v>1975.365117385531</v>
      </c>
    </row>
    <row r="58" spans="1:5">
      <c r="A58" s="83">
        <v>-3</v>
      </c>
      <c r="B58" s="398">
        <v>1974.2558980846861</v>
      </c>
      <c r="C58" s="399">
        <v>2252.6775591423193</v>
      </c>
      <c r="D58" s="400">
        <v>1780.4789123512016</v>
      </c>
      <c r="E58" s="401">
        <v>1997.5968480684644</v>
      </c>
    </row>
    <row r="59" spans="1:5">
      <c r="A59" s="83">
        <v>-2</v>
      </c>
      <c r="B59" s="398">
        <v>1969.3821671928715</v>
      </c>
      <c r="C59" s="399">
        <v>2203.753069622589</v>
      </c>
      <c r="D59" s="400">
        <v>1829.0102328825487</v>
      </c>
      <c r="E59" s="401">
        <v>2019.8271348991666</v>
      </c>
    </row>
    <row r="60" spans="1:5">
      <c r="A60" s="83">
        <v>-1</v>
      </c>
      <c r="B60" s="398">
        <v>1889.2480145107368</v>
      </c>
      <c r="C60" s="399">
        <v>2154.7253778595245</v>
      </c>
      <c r="D60" s="400">
        <v>1937.0444210258406</v>
      </c>
      <c r="E60" s="401">
        <v>2092.288606688699</v>
      </c>
    </row>
    <row r="61" spans="1:5">
      <c r="A61" s="83">
        <v>0</v>
      </c>
      <c r="B61" s="398">
        <v>2378.2721348239302</v>
      </c>
      <c r="C61" s="399">
        <v>2638.6025969894081</v>
      </c>
      <c r="D61" s="400">
        <v>2485.4505076329901</v>
      </c>
      <c r="E61" s="401">
        <v>2686.4266469896643</v>
      </c>
    </row>
    <row r="62" spans="1:5">
      <c r="A62" s="83">
        <v>1</v>
      </c>
      <c r="B62" s="398">
        <v>2921.5687601514414</v>
      </c>
      <c r="C62" s="399">
        <v>3184.2800943825714</v>
      </c>
      <c r="D62" s="400">
        <v>2796.9522322485241</v>
      </c>
      <c r="E62" s="401">
        <v>3108.9926879547565</v>
      </c>
    </row>
    <row r="63" spans="1:5">
      <c r="A63" s="83">
        <v>2</v>
      </c>
      <c r="B63" s="398">
        <v>2756.198429206429</v>
      </c>
      <c r="C63" s="399">
        <v>3305.1452521218989</v>
      </c>
      <c r="D63" s="400">
        <v>2557.3731609859979</v>
      </c>
      <c r="E63" s="401">
        <v>3132.7223561899659</v>
      </c>
    </row>
    <row r="64" spans="1:5">
      <c r="A64" s="83">
        <v>3</v>
      </c>
      <c r="B64" s="398">
        <v>2541.2013047972696</v>
      </c>
      <c r="C64" s="399">
        <v>3248.4291498117163</v>
      </c>
      <c r="D64" s="400">
        <v>2391.1589254813016</v>
      </c>
      <c r="E64" s="401">
        <v>3153.6097596883114</v>
      </c>
    </row>
    <row r="65" spans="1:5">
      <c r="A65" s="83">
        <v>4</v>
      </c>
      <c r="B65" s="398">
        <v>2440.2206626684638</v>
      </c>
      <c r="C65" s="399">
        <v>3267.3590151462995</v>
      </c>
      <c r="D65" s="400">
        <v>2305.2646067957994</v>
      </c>
      <c r="E65" s="401">
        <v>3200.9404015915097</v>
      </c>
    </row>
    <row r="66" spans="1:5">
      <c r="A66" s="83">
        <v>5</v>
      </c>
      <c r="B66" s="398">
        <v>2405.7572973016695</v>
      </c>
      <c r="C66" s="399">
        <v>3330.3367896276636</v>
      </c>
      <c r="D66" s="400">
        <v>2241.9697775320665</v>
      </c>
      <c r="E66" s="401">
        <v>3226.0052075776498</v>
      </c>
    </row>
    <row r="67" spans="1:5">
      <c r="A67" s="83">
        <v>6</v>
      </c>
      <c r="B67" s="398">
        <v>2283.1400630835533</v>
      </c>
      <c r="C67" s="399">
        <v>3348.0223304496426</v>
      </c>
      <c r="D67" s="400">
        <v>2195.2096860782372</v>
      </c>
      <c r="E67" s="401">
        <v>3248.0170728947946</v>
      </c>
    </row>
    <row r="68" spans="1:5">
      <c r="A68" s="83">
        <v>7</v>
      </c>
      <c r="B68" s="398">
        <v>2234.305040170615</v>
      </c>
      <c r="C68" s="399">
        <v>3397.7852733541995</v>
      </c>
      <c r="D68" s="400">
        <v>2162.6232656964507</v>
      </c>
      <c r="E68" s="401">
        <v>3285.7293562305058</v>
      </c>
    </row>
    <row r="69" spans="1:5">
      <c r="A69" s="83">
        <v>8</v>
      </c>
      <c r="B69" s="398">
        <v>2116.863178440397</v>
      </c>
      <c r="C69" s="399">
        <v>3299.119722678799</v>
      </c>
      <c r="D69" s="400">
        <v>2112.4097647706185</v>
      </c>
      <c r="E69" s="401">
        <v>3281.7090090599427</v>
      </c>
    </row>
    <row r="70" spans="1:5">
      <c r="A70" s="83">
        <v>9</v>
      </c>
      <c r="B70" s="398">
        <v>2104.5958021006204</v>
      </c>
      <c r="C70" s="399">
        <v>3337.9154040149729</v>
      </c>
      <c r="D70" s="400">
        <v>2102.6220250847305</v>
      </c>
      <c r="E70" s="401">
        <v>3313.6971976450736</v>
      </c>
    </row>
    <row r="71" spans="1:5">
      <c r="A71" s="83">
        <v>10</v>
      </c>
      <c r="B71" s="398">
        <v>2083.6899579515612</v>
      </c>
      <c r="C71" s="399">
        <v>3382.0114387253561</v>
      </c>
      <c r="D71" s="400">
        <v>2093.0129508855871</v>
      </c>
      <c r="E71" s="401">
        <v>3334.1235367785348</v>
      </c>
    </row>
    <row r="72" spans="1:5">
      <c r="A72" s="83">
        <v>11</v>
      </c>
      <c r="B72" s="398">
        <v>1936.7778287606245</v>
      </c>
      <c r="C72" s="399">
        <v>3299.5395230807708</v>
      </c>
      <c r="D72" s="400">
        <v>2071.4014079719277</v>
      </c>
      <c r="E72" s="401">
        <v>3342.1543062341802</v>
      </c>
    </row>
    <row r="73" spans="1:5">
      <c r="A73" s="83">
        <v>12</v>
      </c>
      <c r="B73" s="398">
        <v>2096.8724620660919</v>
      </c>
      <c r="C73" s="399">
        <v>3262.529687510807</v>
      </c>
      <c r="D73" s="400">
        <v>2067.150372292916</v>
      </c>
      <c r="E73" s="401">
        <v>3349.7550477272525</v>
      </c>
    </row>
    <row r="74" spans="1:5">
      <c r="A74" s="83">
        <v>13</v>
      </c>
      <c r="B74" s="398">
        <v>2367.5412157578944</v>
      </c>
      <c r="C74" s="399">
        <v>3425.4415468457773</v>
      </c>
      <c r="D74" s="400">
        <v>2083.4765807434424</v>
      </c>
      <c r="E74" s="401">
        <v>3396.6130516167195</v>
      </c>
    </row>
    <row r="75" spans="1:5">
      <c r="A75" s="83">
        <v>14</v>
      </c>
      <c r="B75" s="398">
        <v>2341.2662209207469</v>
      </c>
      <c r="C75" s="399">
        <v>3450.6288442102646</v>
      </c>
      <c r="D75" s="400">
        <v>2067.6538532540076</v>
      </c>
      <c r="E75" s="401">
        <v>3410.476739117948</v>
      </c>
    </row>
    <row r="76" spans="1:5">
      <c r="A76" s="83">
        <v>15</v>
      </c>
      <c r="B76" s="398">
        <v>2244.0383338420643</v>
      </c>
      <c r="C76" s="399">
        <v>3403.3761106466563</v>
      </c>
      <c r="D76" s="400">
        <v>2026.1475315878029</v>
      </c>
      <c r="E76" s="401">
        <v>3414.4219394958723</v>
      </c>
    </row>
    <row r="77" spans="1:5">
      <c r="A77" s="83">
        <v>16</v>
      </c>
      <c r="B77" s="398">
        <v>2252.4738219605083</v>
      </c>
      <c r="C77" s="399">
        <v>3425.0679648932314</v>
      </c>
      <c r="D77" s="400">
        <v>2032.4571466428872</v>
      </c>
      <c r="E77" s="401">
        <v>3438.4532059785947</v>
      </c>
    </row>
    <row r="78" spans="1:5">
      <c r="A78" s="83">
        <v>17</v>
      </c>
      <c r="B78" s="398">
        <v>2259.0068796079531</v>
      </c>
      <c r="C78" s="399">
        <v>3407.8885220723819</v>
      </c>
      <c r="D78" s="400">
        <v>2005.1907605168558</v>
      </c>
      <c r="E78" s="401">
        <v>3419.854928060593</v>
      </c>
    </row>
    <row r="79" spans="1:5" ht="15.75" thickBot="1">
      <c r="A79" s="84">
        <v>18</v>
      </c>
      <c r="B79" s="402">
        <v>2199.0375903279642</v>
      </c>
      <c r="C79" s="403">
        <v>3476.9615150920572</v>
      </c>
      <c r="D79" s="404">
        <v>1995.0496962606571</v>
      </c>
      <c r="E79" s="405">
        <v>3476.7844271456011</v>
      </c>
    </row>
  </sheetData>
  <mergeCells count="8">
    <mergeCell ref="H10:J10"/>
    <mergeCell ref="K10:M10"/>
    <mergeCell ref="H9:M9"/>
    <mergeCell ref="B47:C47"/>
    <mergeCell ref="D47:E47"/>
    <mergeCell ref="B9:G9"/>
    <mergeCell ref="B10:D10"/>
    <mergeCell ref="E10:G1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C5730-6858-4AEF-AA34-E309B956F54E}">
  <dimension ref="A1:M23"/>
  <sheetViews>
    <sheetView topLeftCell="A9" workbookViewId="0">
      <selection activeCell="C24" sqref="C24"/>
    </sheetView>
  </sheetViews>
  <sheetFormatPr defaultRowHeight="14.25"/>
  <cols>
    <col min="1" max="1" width="13.875" style="7" customWidth="1"/>
    <col min="2" max="2" width="14.5" style="106" bestFit="1" customWidth="1"/>
    <col min="3" max="3" width="9.375" style="106" bestFit="1" customWidth="1"/>
    <col min="4" max="4" width="9.125" style="106" bestFit="1" customWidth="1"/>
    <col min="5" max="5" width="11.125" style="106" bestFit="1" customWidth="1"/>
    <col min="6" max="6" width="11.25" style="106" bestFit="1" customWidth="1"/>
    <col min="7" max="7" width="8.375" style="106" bestFit="1" customWidth="1"/>
    <col min="8" max="8" width="14.375" style="106" bestFit="1" customWidth="1"/>
    <col min="9" max="10" width="9" style="106"/>
    <col min="11" max="11" width="11" style="106" bestFit="1" customWidth="1"/>
    <col min="12" max="12" width="11.125" style="106" bestFit="1" customWidth="1"/>
    <col min="13" max="13" width="7.375" style="106" bestFit="1" customWidth="1"/>
    <col min="14" max="16384" width="9" style="7"/>
  </cols>
  <sheetData>
    <row r="1" spans="1:13" s="5" customFormat="1" ht="18.75">
      <c r="A1" s="2" t="s">
        <v>230</v>
      </c>
      <c r="B1" s="158"/>
      <c r="C1" s="158"/>
      <c r="D1" s="158"/>
      <c r="E1" s="158"/>
      <c r="F1" s="158"/>
      <c r="G1" s="158"/>
      <c r="H1" s="158"/>
      <c r="I1" s="158"/>
      <c r="J1" s="158"/>
      <c r="K1" s="158"/>
      <c r="L1" s="158"/>
      <c r="M1" s="158"/>
    </row>
    <row r="2" spans="1:13" s="5" customFormat="1" ht="15">
      <c r="A2" s="87" t="s">
        <v>483</v>
      </c>
      <c r="B2" s="158"/>
      <c r="C2" s="158"/>
      <c r="D2" s="158"/>
      <c r="E2" s="158"/>
      <c r="F2" s="158"/>
      <c r="G2" s="158"/>
      <c r="H2" s="158"/>
      <c r="I2" s="158"/>
      <c r="J2" s="158"/>
      <c r="K2" s="158"/>
      <c r="L2" s="158"/>
      <c r="M2" s="158"/>
    </row>
    <row r="3" spans="1:13" s="5" customFormat="1" ht="15">
      <c r="A3" s="3" t="s">
        <v>2</v>
      </c>
      <c r="B3" s="121"/>
      <c r="C3" s="121"/>
      <c r="D3" s="121"/>
      <c r="E3" s="121"/>
      <c r="F3" s="121"/>
      <c r="G3" s="158"/>
      <c r="H3" s="158"/>
      <c r="I3" s="158"/>
      <c r="J3" s="158"/>
      <c r="K3" s="158"/>
      <c r="L3" s="158"/>
      <c r="M3" s="158"/>
    </row>
    <row r="4" spans="1:13" s="5" customFormat="1" ht="15">
      <c r="A4" s="3" t="s">
        <v>232</v>
      </c>
      <c r="B4" s="121"/>
      <c r="C4" s="121"/>
      <c r="D4" s="121"/>
      <c r="E4" s="121"/>
      <c r="F4" s="121"/>
      <c r="G4" s="158"/>
      <c r="H4" s="158"/>
      <c r="I4" s="158"/>
      <c r="J4" s="158"/>
      <c r="K4" s="158"/>
      <c r="L4" s="158"/>
      <c r="M4" s="158"/>
    </row>
    <row r="5" spans="1:13" s="5" customFormat="1" ht="15">
      <c r="A5" s="3" t="s">
        <v>233</v>
      </c>
      <c r="B5" s="158"/>
      <c r="C5" s="158"/>
      <c r="D5" s="158"/>
      <c r="E5" s="158"/>
      <c r="F5" s="158"/>
      <c r="G5" s="158"/>
      <c r="H5" s="158"/>
      <c r="I5" s="158"/>
      <c r="J5" s="158"/>
      <c r="K5" s="158"/>
      <c r="L5" s="158"/>
      <c r="M5" s="158"/>
    </row>
    <row r="6" spans="1:13" s="5" customFormat="1" ht="15">
      <c r="B6" s="158"/>
      <c r="C6" s="158"/>
      <c r="D6" s="158"/>
      <c r="E6" s="158"/>
      <c r="F6" s="158"/>
      <c r="G6" s="158"/>
      <c r="H6" s="158"/>
      <c r="I6" s="158"/>
      <c r="J6" s="158"/>
      <c r="K6" s="158"/>
      <c r="L6" s="158"/>
      <c r="M6" s="158"/>
    </row>
    <row r="8" spans="1:13" ht="15" thickBot="1"/>
    <row r="9" spans="1:13" ht="15">
      <c r="A9" s="53"/>
      <c r="B9" s="455" t="s">
        <v>450</v>
      </c>
      <c r="C9" s="456"/>
      <c r="D9" s="456"/>
      <c r="E9" s="456"/>
      <c r="F9" s="456"/>
      <c r="G9" s="458"/>
      <c r="H9" s="455" t="s">
        <v>451</v>
      </c>
      <c r="I9" s="456"/>
      <c r="J9" s="456"/>
      <c r="K9" s="456"/>
      <c r="L9" s="456"/>
      <c r="M9" s="457"/>
    </row>
    <row r="10" spans="1:13" ht="30">
      <c r="A10" s="318" t="s">
        <v>449</v>
      </c>
      <c r="B10" s="300" t="s">
        <v>187</v>
      </c>
      <c r="C10" s="301" t="s">
        <v>188</v>
      </c>
      <c r="D10" s="301" t="s">
        <v>1</v>
      </c>
      <c r="E10" s="301" t="s">
        <v>234</v>
      </c>
      <c r="F10" s="301" t="s">
        <v>235</v>
      </c>
      <c r="G10" s="302" t="s">
        <v>236</v>
      </c>
      <c r="H10" s="301" t="s">
        <v>187</v>
      </c>
      <c r="I10" s="301" t="s">
        <v>188</v>
      </c>
      <c r="J10" s="301" t="s">
        <v>1</v>
      </c>
      <c r="K10" s="301" t="s">
        <v>234</v>
      </c>
      <c r="L10" s="301" t="s">
        <v>235</v>
      </c>
      <c r="M10" s="303" t="s">
        <v>236</v>
      </c>
    </row>
    <row r="11" spans="1:13" ht="15">
      <c r="A11" s="82" t="s">
        <v>237</v>
      </c>
      <c r="B11" s="278">
        <v>1908</v>
      </c>
      <c r="C11" s="268">
        <v>3297</v>
      </c>
      <c r="D11" s="268">
        <v>1428</v>
      </c>
      <c r="E11" s="268">
        <v>1707</v>
      </c>
      <c r="F11" s="268">
        <v>276</v>
      </c>
      <c r="G11" s="285">
        <v>177</v>
      </c>
      <c r="H11" s="173">
        <f>B11/SUM($B11:$G11)</f>
        <v>0.21699078812691913</v>
      </c>
      <c r="I11" s="173">
        <f t="shared" ref="I11:M11" si="0">C11/SUM($B11:$G11)</f>
        <v>0.37495735243944045</v>
      </c>
      <c r="J11" s="173">
        <f t="shared" si="0"/>
        <v>0.16240191061071307</v>
      </c>
      <c r="K11" s="173">
        <f t="shared" si="0"/>
        <v>0.19413169566700786</v>
      </c>
      <c r="L11" s="173">
        <f t="shared" si="0"/>
        <v>3.1388604571818489E-2</v>
      </c>
      <c r="M11" s="150">
        <f t="shared" si="0"/>
        <v>2.012964858410099E-2</v>
      </c>
    </row>
    <row r="12" spans="1:13" ht="15">
      <c r="A12" s="83" t="s">
        <v>238</v>
      </c>
      <c r="B12" s="43">
        <v>708</v>
      </c>
      <c r="C12" s="14">
        <v>852</v>
      </c>
      <c r="D12" s="14">
        <v>417</v>
      </c>
      <c r="E12" s="14">
        <v>237</v>
      </c>
      <c r="F12" s="14">
        <v>204</v>
      </c>
      <c r="G12" s="286">
        <v>54</v>
      </c>
      <c r="H12" s="141">
        <f t="shared" ref="H12:H14" si="1">B12/SUM($B12:$G12)</f>
        <v>0.28640776699029125</v>
      </c>
      <c r="I12" s="141">
        <f t="shared" ref="I12:I14" si="2">C12/SUM($B12:$G12)</f>
        <v>0.3446601941747573</v>
      </c>
      <c r="J12" s="141">
        <f t="shared" ref="J12:J14" si="3">D12/SUM($B12:$G12)</f>
        <v>0.16868932038834952</v>
      </c>
      <c r="K12" s="141">
        <f t="shared" ref="K12:K14" si="4">E12/SUM($B12:$G12)</f>
        <v>9.5873786407766989E-2</v>
      </c>
      <c r="L12" s="141">
        <f t="shared" ref="L12:L14" si="5">F12/SUM($B12:$G12)</f>
        <v>8.2524271844660199E-2</v>
      </c>
      <c r="M12" s="142">
        <f t="shared" ref="M12:M14" si="6">G12/SUM($B12:$G12)</f>
        <v>2.1844660194174758E-2</v>
      </c>
    </row>
    <row r="13" spans="1:13" ht="15">
      <c r="A13" s="83" t="s">
        <v>239</v>
      </c>
      <c r="B13" s="43">
        <v>915</v>
      </c>
      <c r="C13" s="14">
        <v>471</v>
      </c>
      <c r="D13" s="14">
        <v>279</v>
      </c>
      <c r="E13" s="14">
        <v>75</v>
      </c>
      <c r="F13" s="14">
        <v>21</v>
      </c>
      <c r="G13" s="286">
        <v>243</v>
      </c>
      <c r="H13" s="141">
        <f t="shared" si="1"/>
        <v>0.45658682634730541</v>
      </c>
      <c r="I13" s="141">
        <f t="shared" si="2"/>
        <v>0.23502994011976047</v>
      </c>
      <c r="J13" s="141">
        <f t="shared" si="3"/>
        <v>0.13922155688622753</v>
      </c>
      <c r="K13" s="141">
        <f t="shared" si="4"/>
        <v>3.7425149700598799E-2</v>
      </c>
      <c r="L13" s="141">
        <f t="shared" si="5"/>
        <v>1.0479041916167664E-2</v>
      </c>
      <c r="M13" s="142">
        <f t="shared" si="6"/>
        <v>0.12125748502994012</v>
      </c>
    </row>
    <row r="14" spans="1:13" ht="15.75" thickBot="1">
      <c r="A14" s="84" t="s">
        <v>240</v>
      </c>
      <c r="B14" s="101">
        <v>31569</v>
      </c>
      <c r="C14" s="19">
        <v>13335</v>
      </c>
      <c r="D14" s="19">
        <v>8667</v>
      </c>
      <c r="E14" s="19">
        <v>1533</v>
      </c>
      <c r="F14" s="19">
        <v>894</v>
      </c>
      <c r="G14" s="287">
        <v>1683</v>
      </c>
      <c r="H14" s="143">
        <f t="shared" si="1"/>
        <v>0.5473032714412025</v>
      </c>
      <c r="I14" s="143">
        <f t="shared" si="2"/>
        <v>0.23118531232121495</v>
      </c>
      <c r="J14" s="143">
        <f t="shared" si="3"/>
        <v>0.15025745046029021</v>
      </c>
      <c r="K14" s="143">
        <f t="shared" si="4"/>
        <v>2.6577209132990064E-2</v>
      </c>
      <c r="L14" s="143">
        <f t="shared" si="5"/>
        <v>1.5499037811411036E-2</v>
      </c>
      <c r="M14" s="144">
        <f t="shared" si="6"/>
        <v>2.9177718832891247E-2</v>
      </c>
    </row>
    <row r="17" spans="1:7" ht="15" thickBot="1">
      <c r="A17" s="325" t="s">
        <v>483</v>
      </c>
    </row>
    <row r="18" spans="1:7" ht="15">
      <c r="A18" s="53"/>
      <c r="B18" s="455" t="s">
        <v>451</v>
      </c>
      <c r="C18" s="456"/>
      <c r="D18" s="456"/>
      <c r="E18" s="456"/>
      <c r="F18" s="456"/>
      <c r="G18" s="457"/>
    </row>
    <row r="19" spans="1:7" ht="30">
      <c r="A19" s="318" t="s">
        <v>449</v>
      </c>
      <c r="B19" s="301" t="s">
        <v>187</v>
      </c>
      <c r="C19" s="301" t="s">
        <v>188</v>
      </c>
      <c r="D19" s="301" t="s">
        <v>1</v>
      </c>
      <c r="E19" s="301" t="s">
        <v>234</v>
      </c>
      <c r="F19" s="301" t="s">
        <v>235</v>
      </c>
      <c r="G19" s="303" t="s">
        <v>236</v>
      </c>
    </row>
    <row r="20" spans="1:7" ht="15">
      <c r="A20" s="82" t="s">
        <v>237</v>
      </c>
      <c r="B20" s="173">
        <v>0.21699078812691913</v>
      </c>
      <c r="C20" s="173">
        <v>0.37495735243944045</v>
      </c>
      <c r="D20" s="173">
        <v>0.16240191061071307</v>
      </c>
      <c r="E20" s="173">
        <v>0.19413169566700786</v>
      </c>
      <c r="F20" s="173">
        <v>3.1388604571818489E-2</v>
      </c>
      <c r="G20" s="150">
        <v>2.012964858410099E-2</v>
      </c>
    </row>
    <row r="21" spans="1:7" ht="15">
      <c r="A21" s="83" t="s">
        <v>238</v>
      </c>
      <c r="B21" s="141">
        <v>0.28640776699029125</v>
      </c>
      <c r="C21" s="141">
        <v>0.3446601941747573</v>
      </c>
      <c r="D21" s="141">
        <v>0.16868932038834952</v>
      </c>
      <c r="E21" s="141">
        <v>9.5873786407766989E-2</v>
      </c>
      <c r="F21" s="141">
        <v>8.2524271844660199E-2</v>
      </c>
      <c r="G21" s="142">
        <v>2.1844660194174758E-2</v>
      </c>
    </row>
    <row r="22" spans="1:7" ht="15">
      <c r="A22" s="83" t="s">
        <v>239</v>
      </c>
      <c r="B22" s="141">
        <v>0.45658682634730541</v>
      </c>
      <c r="C22" s="141">
        <v>0.23502994011976047</v>
      </c>
      <c r="D22" s="141">
        <v>0.13922155688622753</v>
      </c>
      <c r="E22" s="141">
        <v>3.7425149700598799E-2</v>
      </c>
      <c r="F22" s="141">
        <v>1.0479041916167664E-2</v>
      </c>
      <c r="G22" s="142">
        <v>0.12125748502994012</v>
      </c>
    </row>
    <row r="23" spans="1:7" ht="15.75" thickBot="1">
      <c r="A23" s="84" t="s">
        <v>240</v>
      </c>
      <c r="B23" s="143">
        <v>0.5473032714412025</v>
      </c>
      <c r="C23" s="143">
        <v>0.23118531232121495</v>
      </c>
      <c r="D23" s="143">
        <v>0.15025745046029021</v>
      </c>
      <c r="E23" s="143">
        <v>2.6577209132990064E-2</v>
      </c>
      <c r="F23" s="143">
        <v>1.5499037811411036E-2</v>
      </c>
      <c r="G23" s="144">
        <v>2.9177718832891247E-2</v>
      </c>
    </row>
  </sheetData>
  <mergeCells count="3">
    <mergeCell ref="B9:G9"/>
    <mergeCell ref="H9:M9"/>
    <mergeCell ref="B18:G1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EC678-8D21-412A-8AD9-7BBD617A2E52}">
  <dimension ref="A1:P84"/>
  <sheetViews>
    <sheetView topLeftCell="A57" workbookViewId="0">
      <selection activeCell="A31" sqref="A31"/>
    </sheetView>
  </sheetViews>
  <sheetFormatPr defaultRowHeight="14.25"/>
  <cols>
    <col min="1" max="1" width="25.625" style="7" customWidth="1"/>
    <col min="2" max="2" width="9.25" style="106" bestFit="1" customWidth="1"/>
    <col min="3" max="3" width="9.375" style="106" bestFit="1" customWidth="1"/>
    <col min="4" max="4" width="12.75" style="106" bestFit="1" customWidth="1"/>
    <col min="5" max="5" width="9.25" style="106" bestFit="1" customWidth="1"/>
    <col min="6" max="6" width="9" style="106"/>
    <col min="7" max="7" width="9.25" style="106" bestFit="1" customWidth="1"/>
    <col min="8" max="8" width="12.625" style="106" bestFit="1" customWidth="1"/>
    <col min="9" max="16384" width="9" style="7"/>
  </cols>
  <sheetData>
    <row r="1" spans="1:16" s="5" customFormat="1" ht="18.75">
      <c r="A1" s="2" t="s">
        <v>231</v>
      </c>
      <c r="B1" s="158"/>
      <c r="C1" s="158"/>
      <c r="D1" s="158"/>
      <c r="E1" s="158"/>
      <c r="F1" s="158"/>
      <c r="G1" s="158"/>
      <c r="H1" s="158"/>
    </row>
    <row r="2" spans="1:16" s="5" customFormat="1" ht="15">
      <c r="A2" s="87" t="s">
        <v>484</v>
      </c>
      <c r="B2" s="158"/>
      <c r="C2" s="158"/>
      <c r="D2" s="158"/>
      <c r="E2" s="158"/>
      <c r="F2" s="158"/>
      <c r="G2" s="158"/>
      <c r="H2" s="158"/>
    </row>
    <row r="3" spans="1:16" s="5" customFormat="1" ht="15">
      <c r="A3" s="3" t="s">
        <v>2</v>
      </c>
      <c r="B3" s="121"/>
      <c r="C3" s="121"/>
      <c r="D3" s="121"/>
      <c r="E3" s="121"/>
      <c r="F3" s="121"/>
      <c r="G3" s="158"/>
      <c r="H3" s="158"/>
    </row>
    <row r="4" spans="1:16" s="5" customFormat="1" ht="15">
      <c r="A4" s="3" t="s">
        <v>243</v>
      </c>
      <c r="B4" s="121"/>
      <c r="C4" s="121"/>
      <c r="D4" s="121"/>
      <c r="E4" s="121"/>
      <c r="F4" s="121"/>
      <c r="G4" s="158"/>
      <c r="H4" s="158"/>
    </row>
    <row r="5" spans="1:16" s="5" customFormat="1" ht="15">
      <c r="A5" s="3" t="s">
        <v>244</v>
      </c>
      <c r="B5" s="158"/>
      <c r="C5" s="158"/>
      <c r="D5" s="158"/>
      <c r="E5" s="158"/>
      <c r="F5" s="158"/>
      <c r="G5" s="158"/>
      <c r="H5" s="158"/>
      <c r="P5" s="7"/>
    </row>
    <row r="7" spans="1:16" ht="15" thickBot="1"/>
    <row r="8" spans="1:16" ht="17.25" customHeight="1">
      <c r="A8" s="53"/>
      <c r="B8" s="455" t="s">
        <v>247</v>
      </c>
      <c r="C8" s="456"/>
      <c r="D8" s="456"/>
      <c r="E8" s="458"/>
      <c r="F8" s="456" t="s">
        <v>246</v>
      </c>
      <c r="G8" s="456"/>
      <c r="H8" s="457"/>
    </row>
    <row r="9" spans="1:16" ht="16.5" customHeight="1">
      <c r="A9" s="83" t="s">
        <v>245</v>
      </c>
      <c r="B9" s="89" t="s">
        <v>237</v>
      </c>
      <c r="C9" s="90" t="s">
        <v>238</v>
      </c>
      <c r="D9" s="90" t="s">
        <v>239</v>
      </c>
      <c r="E9" s="91" t="s">
        <v>1</v>
      </c>
      <c r="F9" s="90" t="s">
        <v>237</v>
      </c>
      <c r="G9" s="90" t="s">
        <v>238</v>
      </c>
      <c r="H9" s="92" t="s">
        <v>239</v>
      </c>
    </row>
    <row r="10" spans="1:16" ht="15">
      <c r="A10" s="82" t="s">
        <v>123</v>
      </c>
      <c r="B10" s="278">
        <v>78</v>
      </c>
      <c r="C10" s="268">
        <v>27</v>
      </c>
      <c r="D10" s="268">
        <v>18</v>
      </c>
      <c r="E10" s="285">
        <v>834</v>
      </c>
      <c r="F10" s="173">
        <f>B10/SUM($B10:$E10)</f>
        <v>8.1504702194357362E-2</v>
      </c>
      <c r="G10" s="173">
        <f t="shared" ref="G10:H10" si="0">C10/SUM($B10:$E10)</f>
        <v>2.8213166144200628E-2</v>
      </c>
      <c r="H10" s="150">
        <f t="shared" si="0"/>
        <v>1.8808777429467086E-2</v>
      </c>
    </row>
    <row r="11" spans="1:16" ht="15">
      <c r="A11" s="83" t="s">
        <v>124</v>
      </c>
      <c r="B11" s="43">
        <v>1596</v>
      </c>
      <c r="C11" s="14">
        <v>321</v>
      </c>
      <c r="D11" s="14">
        <v>264</v>
      </c>
      <c r="E11" s="286">
        <v>7974</v>
      </c>
      <c r="F11" s="141">
        <f t="shared" ref="F11:F20" si="1">B11/SUM($B11:$E11)</f>
        <v>0.15716395864106353</v>
      </c>
      <c r="G11" s="141">
        <f t="shared" ref="G11:G20" si="2">C11/SUM($B11:$E11)</f>
        <v>3.1610044313146235E-2</v>
      </c>
      <c r="H11" s="142">
        <f t="shared" ref="H11:H20" si="3">D11/SUM($B11:$E11)</f>
        <v>2.5997045790251107E-2</v>
      </c>
    </row>
    <row r="12" spans="1:16" ht="15">
      <c r="A12" s="83" t="s">
        <v>125</v>
      </c>
      <c r="B12" s="43">
        <v>2550</v>
      </c>
      <c r="C12" s="14">
        <v>720</v>
      </c>
      <c r="D12" s="14">
        <v>552</v>
      </c>
      <c r="E12" s="286">
        <v>23058</v>
      </c>
      <c r="F12" s="141">
        <f t="shared" si="1"/>
        <v>9.4866071428571425E-2</v>
      </c>
      <c r="G12" s="141">
        <f t="shared" si="2"/>
        <v>2.6785714285714284E-2</v>
      </c>
      <c r="H12" s="142">
        <f t="shared" si="3"/>
        <v>2.0535714285714286E-2</v>
      </c>
    </row>
    <row r="13" spans="1:16" ht="15">
      <c r="A13" s="83" t="s">
        <v>126</v>
      </c>
      <c r="B13" s="43">
        <v>1428</v>
      </c>
      <c r="C13" s="14">
        <v>453</v>
      </c>
      <c r="D13" s="14">
        <v>342</v>
      </c>
      <c r="E13" s="286">
        <v>17301</v>
      </c>
      <c r="F13" s="141">
        <f t="shared" si="1"/>
        <v>7.3140749846342959E-2</v>
      </c>
      <c r="G13" s="141">
        <f t="shared" si="2"/>
        <v>2.3202212661339889E-2</v>
      </c>
      <c r="H13" s="142">
        <f t="shared" si="3"/>
        <v>1.7516902274124155E-2</v>
      </c>
    </row>
    <row r="14" spans="1:16" ht="15">
      <c r="A14" s="83" t="s">
        <v>127</v>
      </c>
      <c r="B14" s="43">
        <v>810</v>
      </c>
      <c r="C14" s="14">
        <v>291</v>
      </c>
      <c r="D14" s="14">
        <v>189</v>
      </c>
      <c r="E14" s="286">
        <v>12378</v>
      </c>
      <c r="F14" s="141">
        <f t="shared" si="1"/>
        <v>5.9262510974539072E-2</v>
      </c>
      <c r="G14" s="141">
        <f t="shared" si="2"/>
        <v>2.1290605794556629E-2</v>
      </c>
      <c r="H14" s="142">
        <f t="shared" si="3"/>
        <v>1.382791922739245E-2</v>
      </c>
    </row>
    <row r="15" spans="1:16" ht="15">
      <c r="A15" s="83" t="s">
        <v>128</v>
      </c>
      <c r="B15" s="43">
        <v>693</v>
      </c>
      <c r="C15" s="14">
        <v>189</v>
      </c>
      <c r="D15" s="14">
        <v>144</v>
      </c>
      <c r="E15" s="286">
        <v>10107</v>
      </c>
      <c r="F15" s="141">
        <f t="shared" si="1"/>
        <v>6.2247372675828617E-2</v>
      </c>
      <c r="G15" s="141">
        <f t="shared" si="2"/>
        <v>1.6976556184316895E-2</v>
      </c>
      <c r="H15" s="142">
        <f t="shared" si="3"/>
        <v>1.2934518997574777E-2</v>
      </c>
    </row>
    <row r="16" spans="1:16" ht="15">
      <c r="A16" s="83" t="s">
        <v>129</v>
      </c>
      <c r="B16" s="43">
        <v>546</v>
      </c>
      <c r="C16" s="14">
        <v>168</v>
      </c>
      <c r="D16" s="14">
        <v>174</v>
      </c>
      <c r="E16" s="286">
        <v>9825</v>
      </c>
      <c r="F16" s="141">
        <f t="shared" si="1"/>
        <v>5.0966115933912072E-2</v>
      </c>
      <c r="G16" s="141">
        <f t="shared" si="2"/>
        <v>1.5681881825819099E-2</v>
      </c>
      <c r="H16" s="142">
        <f t="shared" si="3"/>
        <v>1.6241949033884068E-2</v>
      </c>
    </row>
    <row r="17" spans="1:8" ht="15">
      <c r="A17" s="83" t="s">
        <v>130</v>
      </c>
      <c r="B17" s="43">
        <v>510</v>
      </c>
      <c r="C17" s="14">
        <v>123</v>
      </c>
      <c r="D17" s="14">
        <v>132</v>
      </c>
      <c r="E17" s="286">
        <v>9243</v>
      </c>
      <c r="F17" s="141">
        <f t="shared" si="1"/>
        <v>5.0959232613908875E-2</v>
      </c>
      <c r="G17" s="141">
        <f t="shared" si="2"/>
        <v>1.2290167865707434E-2</v>
      </c>
      <c r="H17" s="142">
        <f t="shared" si="3"/>
        <v>1.3189448441247002E-2</v>
      </c>
    </row>
    <row r="18" spans="1:8" ht="15">
      <c r="A18" s="83" t="s">
        <v>131</v>
      </c>
      <c r="B18" s="43">
        <v>354</v>
      </c>
      <c r="C18" s="14">
        <v>114</v>
      </c>
      <c r="D18" s="14">
        <v>102</v>
      </c>
      <c r="E18" s="286">
        <v>8526</v>
      </c>
      <c r="F18" s="141">
        <f t="shared" si="1"/>
        <v>3.8918205804749341E-2</v>
      </c>
      <c r="G18" s="141">
        <f t="shared" si="2"/>
        <v>1.2532981530343008E-2</v>
      </c>
      <c r="H18" s="142">
        <f t="shared" si="3"/>
        <v>1.1213720316622692E-2</v>
      </c>
    </row>
    <row r="19" spans="1:8" ht="15">
      <c r="A19" s="83" t="s">
        <v>132</v>
      </c>
      <c r="B19" s="43">
        <v>165</v>
      </c>
      <c r="C19" s="14">
        <v>48</v>
      </c>
      <c r="D19" s="14">
        <v>63</v>
      </c>
      <c r="E19" s="286">
        <v>7158</v>
      </c>
      <c r="F19" s="141">
        <f t="shared" si="1"/>
        <v>2.2195318805488296E-2</v>
      </c>
      <c r="G19" s="141">
        <f t="shared" si="2"/>
        <v>6.4568200161420498E-3</v>
      </c>
      <c r="H19" s="142">
        <f t="shared" si="3"/>
        <v>8.4745762711864406E-3</v>
      </c>
    </row>
    <row r="20" spans="1:8" ht="15.75" thickBot="1">
      <c r="A20" s="84" t="s">
        <v>133</v>
      </c>
      <c r="B20" s="101">
        <v>51</v>
      </c>
      <c r="C20" s="19">
        <v>15</v>
      </c>
      <c r="D20" s="19">
        <v>27</v>
      </c>
      <c r="E20" s="287">
        <v>5787</v>
      </c>
      <c r="F20" s="143">
        <f t="shared" si="1"/>
        <v>8.673469387755102E-3</v>
      </c>
      <c r="G20" s="143">
        <f t="shared" si="2"/>
        <v>2.5510204081632651E-3</v>
      </c>
      <c r="H20" s="144">
        <f t="shared" si="3"/>
        <v>4.591836734693878E-3</v>
      </c>
    </row>
    <row r="23" spans="1:8" ht="15" thickBot="1"/>
    <row r="24" spans="1:8" ht="15">
      <c r="A24" s="53"/>
      <c r="B24" s="455" t="s">
        <v>247</v>
      </c>
      <c r="C24" s="456"/>
      <c r="D24" s="456"/>
      <c r="E24" s="458"/>
      <c r="F24" s="456" t="s">
        <v>246</v>
      </c>
      <c r="G24" s="456"/>
      <c r="H24" s="457"/>
    </row>
    <row r="25" spans="1:8" ht="15">
      <c r="A25" s="83" t="s">
        <v>213</v>
      </c>
      <c r="B25" s="248" t="s">
        <v>237</v>
      </c>
      <c r="C25" s="249" t="s">
        <v>238</v>
      </c>
      <c r="D25" s="249" t="s">
        <v>239</v>
      </c>
      <c r="E25" s="250" t="s">
        <v>1</v>
      </c>
      <c r="F25" s="249" t="s">
        <v>237</v>
      </c>
      <c r="G25" s="249" t="s">
        <v>238</v>
      </c>
      <c r="H25" s="251" t="s">
        <v>239</v>
      </c>
    </row>
    <row r="26" spans="1:8" ht="15">
      <c r="A26" s="82" t="s">
        <v>92</v>
      </c>
      <c r="B26" s="278">
        <v>426</v>
      </c>
      <c r="C26" s="268">
        <v>156</v>
      </c>
      <c r="D26" s="268">
        <v>51</v>
      </c>
      <c r="E26" s="285">
        <v>7338</v>
      </c>
      <c r="F26" s="173">
        <f>B26/SUM($B26:$E26)</f>
        <v>5.3443733534060969E-2</v>
      </c>
      <c r="G26" s="173">
        <f t="shared" ref="G26:G30" si="4">C26/SUM($B26:$E26)</f>
        <v>1.9570944674444861E-2</v>
      </c>
      <c r="H26" s="150">
        <f t="shared" ref="H26:H30" si="5">D26/SUM($B26:$E26)</f>
        <v>6.3981934512608203E-3</v>
      </c>
    </row>
    <row r="27" spans="1:8" ht="15">
      <c r="A27" s="83" t="s">
        <v>93</v>
      </c>
      <c r="B27" s="43">
        <v>4149</v>
      </c>
      <c r="C27" s="14">
        <v>993</v>
      </c>
      <c r="D27" s="14">
        <v>900</v>
      </c>
      <c r="E27" s="286">
        <v>44394</v>
      </c>
      <c r="F27" s="141">
        <f t="shared" ref="F27:F30" si="6">B27/SUM($B27:$E27)</f>
        <v>8.2262669521770165E-2</v>
      </c>
      <c r="G27" s="141">
        <f t="shared" si="4"/>
        <v>1.9688317868189389E-2</v>
      </c>
      <c r="H27" s="142">
        <f t="shared" si="5"/>
        <v>1.7844396859386154E-2</v>
      </c>
    </row>
    <row r="28" spans="1:8" ht="15">
      <c r="A28" s="83" t="s">
        <v>94</v>
      </c>
      <c r="B28" s="43">
        <v>3003</v>
      </c>
      <c r="C28" s="14">
        <v>987</v>
      </c>
      <c r="D28" s="14">
        <v>819</v>
      </c>
      <c r="E28" s="286">
        <v>49356</v>
      </c>
      <c r="F28" s="141">
        <f t="shared" si="6"/>
        <v>5.5441705898643036E-2</v>
      </c>
      <c r="G28" s="141">
        <f t="shared" si="4"/>
        <v>1.8222099141512047E-2</v>
      </c>
      <c r="H28" s="142">
        <f t="shared" si="5"/>
        <v>1.5120465245084464E-2</v>
      </c>
    </row>
    <row r="29" spans="1:8" ht="15">
      <c r="A29" s="83" t="s">
        <v>1</v>
      </c>
      <c r="B29" s="43">
        <v>348</v>
      </c>
      <c r="C29" s="14">
        <v>105</v>
      </c>
      <c r="D29" s="14">
        <v>51</v>
      </c>
      <c r="E29" s="286">
        <v>4179</v>
      </c>
      <c r="F29" s="141">
        <f t="shared" si="6"/>
        <v>7.4311338885329911E-2</v>
      </c>
      <c r="G29" s="141">
        <f t="shared" si="4"/>
        <v>2.2421524663677129E-2</v>
      </c>
      <c r="H29" s="142">
        <f t="shared" si="5"/>
        <v>1.0890454836643177E-2</v>
      </c>
    </row>
    <row r="30" spans="1:8" ht="15.75" thickBot="1">
      <c r="A30" s="84" t="s">
        <v>562</v>
      </c>
      <c r="B30" s="101">
        <v>861</v>
      </c>
      <c r="C30" s="19">
        <v>222</v>
      </c>
      <c r="D30" s="19">
        <v>180</v>
      </c>
      <c r="E30" s="287">
        <v>12633</v>
      </c>
      <c r="F30" s="143">
        <f t="shared" si="6"/>
        <v>6.1960276338514683E-2</v>
      </c>
      <c r="G30" s="143">
        <f t="shared" si="4"/>
        <v>1.5975820379965457E-2</v>
      </c>
      <c r="H30" s="144">
        <f t="shared" si="5"/>
        <v>1.2953367875647668E-2</v>
      </c>
    </row>
    <row r="33" spans="1:8" ht="15" thickBot="1"/>
    <row r="34" spans="1:8" ht="15">
      <c r="A34" s="53"/>
      <c r="B34" s="455" t="s">
        <v>247</v>
      </c>
      <c r="C34" s="456"/>
      <c r="D34" s="456"/>
      <c r="E34" s="458"/>
      <c r="F34" s="456" t="s">
        <v>246</v>
      </c>
      <c r="G34" s="456"/>
      <c r="H34" s="457"/>
    </row>
    <row r="35" spans="1:8" ht="15">
      <c r="A35" s="83" t="s">
        <v>387</v>
      </c>
      <c r="B35" s="248" t="s">
        <v>237</v>
      </c>
      <c r="C35" s="249" t="s">
        <v>238</v>
      </c>
      <c r="D35" s="249" t="s">
        <v>239</v>
      </c>
      <c r="E35" s="250" t="s">
        <v>1</v>
      </c>
      <c r="F35" s="249" t="s">
        <v>237</v>
      </c>
      <c r="G35" s="249" t="s">
        <v>238</v>
      </c>
      <c r="H35" s="251" t="s">
        <v>239</v>
      </c>
    </row>
    <row r="36" spans="1:8" ht="15">
      <c r="A36" s="82" t="s">
        <v>138</v>
      </c>
      <c r="B36" s="278">
        <v>4914</v>
      </c>
      <c r="C36" s="268">
        <v>1506</v>
      </c>
      <c r="D36" s="268">
        <v>984</v>
      </c>
      <c r="E36" s="285">
        <v>56778</v>
      </c>
      <c r="F36" s="173">
        <f>B36/SUM($B36:$E36)</f>
        <v>7.6563522482939142E-2</v>
      </c>
      <c r="G36" s="173">
        <f t="shared" ref="G36:G37" si="7">C36/SUM($B36:$E36)</f>
        <v>2.3464522763391605E-2</v>
      </c>
      <c r="H36" s="150">
        <f t="shared" ref="H36:H37" si="8">D36/SUM($B36:$E36)</f>
        <v>1.5331401327474993E-2</v>
      </c>
    </row>
    <row r="37" spans="1:8" ht="15.75" thickBot="1">
      <c r="A37" s="84" t="s">
        <v>139</v>
      </c>
      <c r="B37" s="101">
        <v>3873</v>
      </c>
      <c r="C37" s="19">
        <v>963</v>
      </c>
      <c r="D37" s="19">
        <v>1020</v>
      </c>
      <c r="E37" s="287">
        <v>61155</v>
      </c>
      <c r="F37" s="143">
        <f t="shared" ref="F37" si="9">B37/SUM($B37:$E37)</f>
        <v>5.779648117473251E-2</v>
      </c>
      <c r="G37" s="143">
        <f t="shared" si="7"/>
        <v>1.4370774947396697E-2</v>
      </c>
      <c r="H37" s="144">
        <f t="shared" si="8"/>
        <v>1.5221381564220799E-2</v>
      </c>
    </row>
    <row r="39" spans="1:8" ht="15" thickBot="1"/>
    <row r="40" spans="1:8" ht="15">
      <c r="A40" s="53"/>
      <c r="B40" s="455" t="s">
        <v>247</v>
      </c>
      <c r="C40" s="456"/>
      <c r="D40" s="456"/>
      <c r="E40" s="458"/>
      <c r="F40" s="456" t="s">
        <v>246</v>
      </c>
      <c r="G40" s="456"/>
      <c r="H40" s="457"/>
    </row>
    <row r="41" spans="1:8" ht="15">
      <c r="A41" s="83" t="s">
        <v>386</v>
      </c>
      <c r="B41" s="248" t="s">
        <v>237</v>
      </c>
      <c r="C41" s="249" t="s">
        <v>238</v>
      </c>
      <c r="D41" s="249" t="s">
        <v>239</v>
      </c>
      <c r="E41" s="250" t="s">
        <v>1</v>
      </c>
      <c r="F41" s="249" t="s">
        <v>237</v>
      </c>
      <c r="G41" s="249" t="s">
        <v>238</v>
      </c>
      <c r="H41" s="251" t="s">
        <v>239</v>
      </c>
    </row>
    <row r="42" spans="1:8" ht="15">
      <c r="A42" s="82" t="s">
        <v>219</v>
      </c>
      <c r="B42" s="278">
        <v>96</v>
      </c>
      <c r="C42" s="268">
        <v>51</v>
      </c>
      <c r="D42" s="268">
        <v>117</v>
      </c>
      <c r="E42" s="285">
        <v>4821</v>
      </c>
      <c r="F42" s="173">
        <f>B42/SUM($B42:$E42)</f>
        <v>1.887905604719764E-2</v>
      </c>
      <c r="G42" s="173">
        <f t="shared" ref="G42:G47" si="10">C42/SUM($B42:$E42)</f>
        <v>1.0029498525073746E-2</v>
      </c>
      <c r="H42" s="150">
        <f t="shared" ref="H42:H47" si="11">D42/SUM($B42:$E42)</f>
        <v>2.3008849557522124E-2</v>
      </c>
    </row>
    <row r="43" spans="1:8" ht="15">
      <c r="A43" s="83" t="s">
        <v>98</v>
      </c>
      <c r="B43" s="43">
        <v>1707</v>
      </c>
      <c r="C43" s="14">
        <v>483</v>
      </c>
      <c r="D43" s="14">
        <v>198</v>
      </c>
      <c r="E43" s="286">
        <v>21534</v>
      </c>
      <c r="F43" s="141">
        <f t="shared" ref="F43:F47" si="12">B43/SUM($B43:$E43)</f>
        <v>7.1356909957361422E-2</v>
      </c>
      <c r="G43" s="141">
        <f t="shared" si="10"/>
        <v>2.019061951341861E-2</v>
      </c>
      <c r="H43" s="142">
        <f t="shared" si="11"/>
        <v>8.2768999247554553E-3</v>
      </c>
    </row>
    <row r="44" spans="1:8" ht="15">
      <c r="A44" s="83" t="s">
        <v>97</v>
      </c>
      <c r="B44" s="43">
        <v>5547</v>
      </c>
      <c r="C44" s="14">
        <v>1470</v>
      </c>
      <c r="D44" s="14">
        <v>1308</v>
      </c>
      <c r="E44" s="286">
        <v>61626</v>
      </c>
      <c r="F44" s="141">
        <f t="shared" ref="F44" si="13">B44/SUM($B44:$E44)</f>
        <v>7.9298365999056486E-2</v>
      </c>
      <c r="G44" s="141">
        <f t="shared" ref="G44" si="14">C44/SUM($B44:$E44)</f>
        <v>2.1014710297208045E-2</v>
      </c>
      <c r="H44" s="142">
        <f t="shared" ref="H44" si="15">D44/SUM($B44:$E44)</f>
        <v>1.8698803448127976E-2</v>
      </c>
    </row>
    <row r="45" spans="1:8" ht="15">
      <c r="A45" s="83" t="s">
        <v>349</v>
      </c>
      <c r="B45" s="43">
        <v>57</v>
      </c>
      <c r="C45" s="14">
        <v>15</v>
      </c>
      <c r="D45" s="14">
        <v>15</v>
      </c>
      <c r="E45" s="286">
        <v>1632</v>
      </c>
      <c r="F45" s="141">
        <f t="shared" si="12"/>
        <v>3.3158813263525308E-2</v>
      </c>
      <c r="G45" s="141">
        <f t="shared" si="10"/>
        <v>8.7260034904013961E-3</v>
      </c>
      <c r="H45" s="142">
        <f t="shared" si="11"/>
        <v>8.7260034904013961E-3</v>
      </c>
    </row>
    <row r="46" spans="1:8" ht="15">
      <c r="A46" s="83" t="s">
        <v>101</v>
      </c>
      <c r="B46" s="43">
        <v>36</v>
      </c>
      <c r="C46" s="14">
        <v>24</v>
      </c>
      <c r="D46" s="14">
        <v>18</v>
      </c>
      <c r="E46" s="286">
        <v>8526</v>
      </c>
      <c r="F46" s="141">
        <f t="shared" si="12"/>
        <v>4.1841004184100415E-3</v>
      </c>
      <c r="G46" s="141">
        <f t="shared" si="10"/>
        <v>2.7894002789400278E-3</v>
      </c>
      <c r="H46" s="142">
        <f t="shared" si="11"/>
        <v>2.0920502092050207E-3</v>
      </c>
    </row>
    <row r="47" spans="1:8" ht="15.75" thickBot="1">
      <c r="A47" s="84" t="s">
        <v>99</v>
      </c>
      <c r="B47" s="101">
        <v>1344</v>
      </c>
      <c r="C47" s="19">
        <v>423</v>
      </c>
      <c r="D47" s="19">
        <v>345</v>
      </c>
      <c r="E47" s="287">
        <v>19794</v>
      </c>
      <c r="F47" s="143">
        <f t="shared" si="12"/>
        <v>6.1353053957819773E-2</v>
      </c>
      <c r="G47" s="143">
        <f t="shared" si="10"/>
        <v>1.9309778142974528E-2</v>
      </c>
      <c r="H47" s="144">
        <f t="shared" si="11"/>
        <v>1.5749109832922489E-2</v>
      </c>
    </row>
    <row r="50" spans="1:8" ht="15" thickBot="1"/>
    <row r="51" spans="1:8" ht="15">
      <c r="A51" s="53"/>
      <c r="B51" s="455" t="s">
        <v>247</v>
      </c>
      <c r="C51" s="456"/>
      <c r="D51" s="456"/>
      <c r="E51" s="458"/>
      <c r="F51" s="456" t="s">
        <v>246</v>
      </c>
      <c r="G51" s="456"/>
      <c r="H51" s="457"/>
    </row>
    <row r="52" spans="1:8" ht="15">
      <c r="A52" s="83" t="s">
        <v>360</v>
      </c>
      <c r="B52" s="248" t="s">
        <v>237</v>
      </c>
      <c r="C52" s="249" t="s">
        <v>238</v>
      </c>
      <c r="D52" s="249" t="s">
        <v>239</v>
      </c>
      <c r="E52" s="250" t="s">
        <v>1</v>
      </c>
      <c r="F52" s="249" t="s">
        <v>237</v>
      </c>
      <c r="G52" s="249" t="s">
        <v>238</v>
      </c>
      <c r="H52" s="251" t="s">
        <v>239</v>
      </c>
    </row>
    <row r="53" spans="1:8" ht="15">
      <c r="A53" s="82" t="s">
        <v>106</v>
      </c>
      <c r="B53" s="278">
        <v>2412</v>
      </c>
      <c r="C53" s="268">
        <v>702</v>
      </c>
      <c r="D53" s="268">
        <v>306</v>
      </c>
      <c r="E53" s="285">
        <v>34545</v>
      </c>
      <c r="F53" s="173">
        <f>B53/SUM($B53:$E53)</f>
        <v>6.3532200711181347E-2</v>
      </c>
      <c r="G53" s="173">
        <f t="shared" ref="G53:G68" si="16">C53/SUM($B53:$E53)</f>
        <v>1.849071513235875E-2</v>
      </c>
      <c r="H53" s="150">
        <f t="shared" ref="H53:H68" si="17">D53/SUM($B53:$E53)</f>
        <v>8.0600553141050961E-3</v>
      </c>
    </row>
    <row r="54" spans="1:8" ht="15">
      <c r="A54" s="83" t="s">
        <v>220</v>
      </c>
      <c r="B54" s="43">
        <v>1062</v>
      </c>
      <c r="C54" s="14">
        <v>213</v>
      </c>
      <c r="D54" s="14">
        <v>171</v>
      </c>
      <c r="E54" s="286">
        <v>10977</v>
      </c>
      <c r="F54" s="141">
        <f t="shared" ref="F54:F68" si="18">B54/SUM($B54:$E54)</f>
        <v>8.5486597440231835E-2</v>
      </c>
      <c r="G54" s="141">
        <f t="shared" si="16"/>
        <v>1.7145617000724464E-2</v>
      </c>
      <c r="H54" s="142">
        <f t="shared" si="17"/>
        <v>1.3764791113257667E-2</v>
      </c>
    </row>
    <row r="55" spans="1:8" ht="15">
      <c r="A55" s="83" t="s">
        <v>107</v>
      </c>
      <c r="B55" s="43">
        <v>486</v>
      </c>
      <c r="C55" s="14">
        <v>207</v>
      </c>
      <c r="D55" s="14">
        <v>159</v>
      </c>
      <c r="E55" s="286">
        <v>10164</v>
      </c>
      <c r="F55" s="141">
        <f t="shared" ref="F55:F59" si="19">B55/SUM($B55:$E55)</f>
        <v>4.4117647058823532E-2</v>
      </c>
      <c r="G55" s="141">
        <f t="shared" ref="G55:G59" si="20">C55/SUM($B55:$E55)</f>
        <v>1.8790849673202614E-2</v>
      </c>
      <c r="H55" s="142">
        <f t="shared" ref="H55:H59" si="21">D55/SUM($B55:$E55)</f>
        <v>1.443355119825708E-2</v>
      </c>
    </row>
    <row r="56" spans="1:8" ht="15">
      <c r="A56" s="83" t="s">
        <v>108</v>
      </c>
      <c r="B56" s="43">
        <v>213</v>
      </c>
      <c r="C56" s="14">
        <v>45</v>
      </c>
      <c r="D56" s="14">
        <v>45</v>
      </c>
      <c r="E56" s="286">
        <v>2259</v>
      </c>
      <c r="F56" s="141">
        <f t="shared" si="19"/>
        <v>8.3138173302107723E-2</v>
      </c>
      <c r="G56" s="141">
        <f t="shared" si="20"/>
        <v>1.7564402810304448E-2</v>
      </c>
      <c r="H56" s="142">
        <f t="shared" si="21"/>
        <v>1.7564402810304448E-2</v>
      </c>
    </row>
    <row r="57" spans="1:8" ht="15">
      <c r="A57" s="83" t="s">
        <v>221</v>
      </c>
      <c r="B57" s="43">
        <v>402</v>
      </c>
      <c r="C57" s="14">
        <v>177</v>
      </c>
      <c r="D57" s="14">
        <v>207</v>
      </c>
      <c r="E57" s="286">
        <v>6243</v>
      </c>
      <c r="F57" s="141">
        <f t="shared" si="19"/>
        <v>5.7191634656423386E-2</v>
      </c>
      <c r="G57" s="141">
        <f t="shared" si="20"/>
        <v>2.5181391378574478E-2</v>
      </c>
      <c r="H57" s="142">
        <f t="shared" si="21"/>
        <v>2.9449423815621E-2</v>
      </c>
    </row>
    <row r="58" spans="1:8" ht="15">
      <c r="A58" s="83" t="s">
        <v>222</v>
      </c>
      <c r="B58" s="43">
        <v>603</v>
      </c>
      <c r="C58" s="14">
        <v>156</v>
      </c>
      <c r="D58" s="14">
        <v>216</v>
      </c>
      <c r="E58" s="286">
        <v>7596</v>
      </c>
      <c r="F58" s="141">
        <f t="shared" si="19"/>
        <v>7.0353517675883798E-2</v>
      </c>
      <c r="G58" s="141">
        <f t="shared" si="20"/>
        <v>1.8200910045502276E-2</v>
      </c>
      <c r="H58" s="142">
        <f t="shared" si="21"/>
        <v>2.5201260063003151E-2</v>
      </c>
    </row>
    <row r="59" spans="1:8" ht="15">
      <c r="A59" s="83" t="s">
        <v>223</v>
      </c>
      <c r="B59" s="43">
        <v>36</v>
      </c>
      <c r="C59" s="14">
        <v>9</v>
      </c>
      <c r="D59" s="14">
        <v>15</v>
      </c>
      <c r="E59" s="286">
        <v>1164</v>
      </c>
      <c r="F59" s="141">
        <f t="shared" si="19"/>
        <v>2.9411764705882353E-2</v>
      </c>
      <c r="G59" s="141">
        <f t="shared" si="20"/>
        <v>7.3529411764705881E-3</v>
      </c>
      <c r="H59" s="142">
        <f t="shared" si="21"/>
        <v>1.2254901960784314E-2</v>
      </c>
    </row>
    <row r="60" spans="1:8" ht="15">
      <c r="A60" s="83" t="s">
        <v>109</v>
      </c>
      <c r="B60" s="43">
        <v>90</v>
      </c>
      <c r="C60" s="14">
        <v>24</v>
      </c>
      <c r="D60" s="14">
        <v>9</v>
      </c>
      <c r="E60" s="286">
        <v>1365</v>
      </c>
      <c r="F60" s="141">
        <f t="shared" si="18"/>
        <v>6.0483870967741937E-2</v>
      </c>
      <c r="G60" s="141">
        <f t="shared" si="16"/>
        <v>1.6129032258064516E-2</v>
      </c>
      <c r="H60" s="142">
        <f t="shared" si="17"/>
        <v>6.0483870967741934E-3</v>
      </c>
    </row>
    <row r="61" spans="1:8" ht="15">
      <c r="A61" s="83" t="s">
        <v>110</v>
      </c>
      <c r="B61" s="43">
        <v>600</v>
      </c>
      <c r="C61" s="14">
        <v>111</v>
      </c>
      <c r="D61" s="14">
        <v>114</v>
      </c>
      <c r="E61" s="286">
        <v>5919</v>
      </c>
      <c r="F61" s="141">
        <f t="shared" si="18"/>
        <v>8.8967971530249115E-2</v>
      </c>
      <c r="G61" s="141">
        <f t="shared" si="16"/>
        <v>1.6459074733096084E-2</v>
      </c>
      <c r="H61" s="142">
        <f t="shared" si="17"/>
        <v>1.6903914590747332E-2</v>
      </c>
    </row>
    <row r="62" spans="1:8" ht="15">
      <c r="A62" s="83" t="s">
        <v>111</v>
      </c>
      <c r="B62" s="43">
        <v>339</v>
      </c>
      <c r="C62" s="14">
        <v>99</v>
      </c>
      <c r="D62" s="14">
        <v>177</v>
      </c>
      <c r="E62" s="286">
        <v>4851</v>
      </c>
      <c r="F62" s="141">
        <f t="shared" si="18"/>
        <v>6.2019758507135016E-2</v>
      </c>
      <c r="G62" s="141">
        <f t="shared" si="16"/>
        <v>1.8111964873765093E-2</v>
      </c>
      <c r="H62" s="142">
        <f t="shared" si="17"/>
        <v>3.2381997804610319E-2</v>
      </c>
    </row>
    <row r="63" spans="1:8" ht="15">
      <c r="A63" s="83" t="s">
        <v>112</v>
      </c>
      <c r="B63" s="43">
        <v>150</v>
      </c>
      <c r="C63" s="14">
        <v>51</v>
      </c>
      <c r="D63" s="14">
        <v>129</v>
      </c>
      <c r="E63" s="286">
        <v>3222</v>
      </c>
      <c r="F63" s="141">
        <f t="shared" si="18"/>
        <v>4.2229729729729729E-2</v>
      </c>
      <c r="G63" s="141">
        <f t="shared" si="16"/>
        <v>1.4358108108108109E-2</v>
      </c>
      <c r="H63" s="142">
        <f t="shared" si="17"/>
        <v>3.6317567567567564E-2</v>
      </c>
    </row>
    <row r="64" spans="1:8" ht="15">
      <c r="A64" s="83" t="s">
        <v>113</v>
      </c>
      <c r="B64" s="43">
        <v>207</v>
      </c>
      <c r="C64" s="14">
        <v>72</v>
      </c>
      <c r="D64" s="14">
        <v>51</v>
      </c>
      <c r="E64" s="286">
        <v>2580</v>
      </c>
      <c r="F64" s="141">
        <f t="shared" si="18"/>
        <v>7.1134020618556698E-2</v>
      </c>
      <c r="G64" s="141">
        <f t="shared" si="16"/>
        <v>2.4742268041237112E-2</v>
      </c>
      <c r="H64" s="142">
        <f t="shared" si="17"/>
        <v>1.7525773195876289E-2</v>
      </c>
    </row>
    <row r="65" spans="1:8" ht="15">
      <c r="A65" s="83" t="s">
        <v>114</v>
      </c>
      <c r="B65" s="43">
        <v>39</v>
      </c>
      <c r="C65" s="14">
        <v>21</v>
      </c>
      <c r="D65" s="14">
        <v>12</v>
      </c>
      <c r="E65" s="286">
        <v>1167</v>
      </c>
      <c r="F65" s="141">
        <f t="shared" si="18"/>
        <v>3.1476997578692496E-2</v>
      </c>
      <c r="G65" s="141">
        <f t="shared" si="16"/>
        <v>1.6949152542372881E-2</v>
      </c>
      <c r="H65" s="142">
        <f t="shared" si="17"/>
        <v>9.6852300242130755E-3</v>
      </c>
    </row>
    <row r="66" spans="1:8" ht="15">
      <c r="A66" s="83" t="s">
        <v>115</v>
      </c>
      <c r="B66" s="43">
        <v>1143</v>
      </c>
      <c r="C66" s="14">
        <v>282</v>
      </c>
      <c r="D66" s="14">
        <v>207</v>
      </c>
      <c r="E66" s="286">
        <v>12975</v>
      </c>
      <c r="F66" s="141">
        <f t="shared" si="18"/>
        <v>7.8250154035736291E-2</v>
      </c>
      <c r="G66" s="141">
        <f t="shared" si="16"/>
        <v>1.9305812281782707E-2</v>
      </c>
      <c r="H66" s="142">
        <f t="shared" si="17"/>
        <v>1.4171287738755391E-2</v>
      </c>
    </row>
    <row r="67" spans="1:8" ht="15">
      <c r="A67" s="83" t="s">
        <v>116</v>
      </c>
      <c r="B67" s="43">
        <v>942</v>
      </c>
      <c r="C67" s="14">
        <v>273</v>
      </c>
      <c r="D67" s="14">
        <v>165</v>
      </c>
      <c r="E67" s="286">
        <v>11808</v>
      </c>
      <c r="F67" s="141">
        <f t="shared" si="18"/>
        <v>7.1428571428571425E-2</v>
      </c>
      <c r="G67" s="141">
        <f t="shared" si="16"/>
        <v>2.0700636942675158E-2</v>
      </c>
      <c r="H67" s="142">
        <f t="shared" si="17"/>
        <v>1.251137397634213E-2</v>
      </c>
    </row>
    <row r="68" spans="1:8" ht="15.75" thickBot="1">
      <c r="A68" s="84" t="s">
        <v>117</v>
      </c>
      <c r="B68" s="101">
        <v>51</v>
      </c>
      <c r="C68" s="19">
        <v>24</v>
      </c>
      <c r="D68" s="19">
        <v>18</v>
      </c>
      <c r="E68" s="287">
        <v>945</v>
      </c>
      <c r="F68" s="143">
        <f t="shared" si="18"/>
        <v>4.9132947976878616E-2</v>
      </c>
      <c r="G68" s="143">
        <f t="shared" si="16"/>
        <v>2.3121387283236993E-2</v>
      </c>
      <c r="H68" s="144">
        <f t="shared" si="17"/>
        <v>1.7341040462427744E-2</v>
      </c>
    </row>
    <row r="71" spans="1:8" ht="15" thickBot="1">
      <c r="A71" s="325" t="s">
        <v>485</v>
      </c>
    </row>
    <row r="72" spans="1:8" ht="15">
      <c r="A72" s="53"/>
      <c r="B72" s="456" t="s">
        <v>246</v>
      </c>
      <c r="C72" s="456"/>
      <c r="D72" s="457"/>
    </row>
    <row r="73" spans="1:8" ht="15">
      <c r="A73" s="83" t="s">
        <v>245</v>
      </c>
      <c r="B73" s="301" t="s">
        <v>237</v>
      </c>
      <c r="C73" s="301" t="s">
        <v>238</v>
      </c>
      <c r="D73" s="303" t="s">
        <v>239</v>
      </c>
    </row>
    <row r="74" spans="1:8" ht="15">
      <c r="A74" s="82" t="s">
        <v>123</v>
      </c>
      <c r="B74" s="173">
        <v>8.1504702194357362E-2</v>
      </c>
      <c r="C74" s="173">
        <v>2.8213166144200628E-2</v>
      </c>
      <c r="D74" s="150">
        <v>1.8808777429467086E-2</v>
      </c>
    </row>
    <row r="75" spans="1:8" ht="15">
      <c r="A75" s="83" t="s">
        <v>124</v>
      </c>
      <c r="B75" s="141">
        <v>0.15716395864106353</v>
      </c>
      <c r="C75" s="141">
        <v>3.1610044313146235E-2</v>
      </c>
      <c r="D75" s="142">
        <v>2.5997045790251107E-2</v>
      </c>
    </row>
    <row r="76" spans="1:8" ht="15">
      <c r="A76" s="83" t="s">
        <v>125</v>
      </c>
      <c r="B76" s="141">
        <v>9.4866071428571425E-2</v>
      </c>
      <c r="C76" s="141">
        <v>2.6785714285714284E-2</v>
      </c>
      <c r="D76" s="142">
        <v>2.0535714285714286E-2</v>
      </c>
    </row>
    <row r="77" spans="1:8" ht="15">
      <c r="A77" s="83" t="s">
        <v>126</v>
      </c>
      <c r="B77" s="141">
        <v>7.3140749846342959E-2</v>
      </c>
      <c r="C77" s="141">
        <v>2.3202212661339889E-2</v>
      </c>
      <c r="D77" s="142">
        <v>1.7516902274124155E-2</v>
      </c>
    </row>
    <row r="78" spans="1:8" ht="15">
      <c r="A78" s="83" t="s">
        <v>127</v>
      </c>
      <c r="B78" s="141">
        <v>5.9262510974539072E-2</v>
      </c>
      <c r="C78" s="141">
        <v>2.1290605794556629E-2</v>
      </c>
      <c r="D78" s="142">
        <v>1.382791922739245E-2</v>
      </c>
    </row>
    <row r="79" spans="1:8" ht="15">
      <c r="A79" s="83" t="s">
        <v>128</v>
      </c>
      <c r="B79" s="141">
        <v>6.2247372675828617E-2</v>
      </c>
      <c r="C79" s="141">
        <v>1.6976556184316895E-2</v>
      </c>
      <c r="D79" s="142">
        <v>1.2934518997574777E-2</v>
      </c>
    </row>
    <row r="80" spans="1:8" ht="15">
      <c r="A80" s="83" t="s">
        <v>129</v>
      </c>
      <c r="B80" s="141">
        <v>5.0966115933912072E-2</v>
      </c>
      <c r="C80" s="141">
        <v>1.5681881825819099E-2</v>
      </c>
      <c r="D80" s="142">
        <v>1.6241949033884068E-2</v>
      </c>
    </row>
    <row r="81" spans="1:4" ht="15">
      <c r="A81" s="83" t="s">
        <v>130</v>
      </c>
      <c r="B81" s="141">
        <v>5.0959232613908875E-2</v>
      </c>
      <c r="C81" s="141">
        <v>1.2290167865707434E-2</v>
      </c>
      <c r="D81" s="142">
        <v>1.3189448441247002E-2</v>
      </c>
    </row>
    <row r="82" spans="1:4" ht="15">
      <c r="A82" s="83" t="s">
        <v>131</v>
      </c>
      <c r="B82" s="141">
        <v>3.8918205804749341E-2</v>
      </c>
      <c r="C82" s="141">
        <v>1.2532981530343008E-2</v>
      </c>
      <c r="D82" s="142">
        <v>1.1213720316622692E-2</v>
      </c>
    </row>
    <row r="83" spans="1:4" ht="15">
      <c r="A83" s="83" t="s">
        <v>132</v>
      </c>
      <c r="B83" s="141">
        <v>2.2195318805488296E-2</v>
      </c>
      <c r="C83" s="141">
        <v>6.4568200161420498E-3</v>
      </c>
      <c r="D83" s="142">
        <v>8.4745762711864406E-3</v>
      </c>
    </row>
    <row r="84" spans="1:4" ht="15.75" thickBot="1">
      <c r="A84" s="84" t="s">
        <v>133</v>
      </c>
      <c r="B84" s="143">
        <v>8.673469387755102E-3</v>
      </c>
      <c r="C84" s="143">
        <v>2.5510204081632651E-3</v>
      </c>
      <c r="D84" s="144">
        <v>4.591836734693878E-3</v>
      </c>
    </row>
  </sheetData>
  <mergeCells count="11">
    <mergeCell ref="B8:E8"/>
    <mergeCell ref="F8:H8"/>
    <mergeCell ref="B24:E24"/>
    <mergeCell ref="F24:H24"/>
    <mergeCell ref="B34:E34"/>
    <mergeCell ref="F34:H34"/>
    <mergeCell ref="B72:D72"/>
    <mergeCell ref="B40:E40"/>
    <mergeCell ref="F40:H40"/>
    <mergeCell ref="B51:E51"/>
    <mergeCell ref="F51:H5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2668A-7A38-414A-977E-7867DEAA09D3}">
  <dimension ref="A1:M78"/>
  <sheetViews>
    <sheetView workbookViewId="0">
      <selection activeCell="G50" sqref="G50"/>
    </sheetView>
  </sheetViews>
  <sheetFormatPr defaultRowHeight="14.25"/>
  <cols>
    <col min="1" max="1" width="23.5" style="7" customWidth="1"/>
    <col min="2" max="2" width="15.875" style="106" customWidth="1"/>
    <col min="3" max="3" width="14.125" style="106" customWidth="1"/>
    <col min="4" max="4" width="16.75" style="106" customWidth="1"/>
    <col min="5" max="5" width="11.5" style="106" bestFit="1" customWidth="1"/>
    <col min="6" max="6" width="11.625" style="106" customWidth="1"/>
    <col min="7" max="7" width="16.25" style="106" customWidth="1"/>
    <col min="8" max="8" width="11.5" style="106" bestFit="1" customWidth="1"/>
    <col min="9" max="9" width="11.75" style="106" customWidth="1"/>
    <col min="10" max="10" width="17.125" style="106" customWidth="1"/>
    <col min="11" max="11" width="13.375" style="106" bestFit="1" customWidth="1"/>
    <col min="12" max="12" width="14" style="106" customWidth="1"/>
    <col min="13" max="13" width="17.25" style="106" customWidth="1"/>
    <col min="14" max="16384" width="9" style="7"/>
  </cols>
  <sheetData>
    <row r="1" spans="1:13" s="5" customFormat="1" ht="18.75">
      <c r="A1" s="2" t="s">
        <v>242</v>
      </c>
      <c r="B1" s="158"/>
      <c r="C1" s="158"/>
      <c r="D1" s="158"/>
      <c r="E1" s="158"/>
      <c r="F1" s="158"/>
      <c r="G1" s="158"/>
      <c r="H1" s="158"/>
      <c r="I1" s="158"/>
      <c r="J1" s="158"/>
      <c r="K1" s="158"/>
      <c r="L1" s="158"/>
      <c r="M1" s="158"/>
    </row>
    <row r="2" spans="1:13" s="5" customFormat="1" ht="15">
      <c r="A2" s="87" t="s">
        <v>486</v>
      </c>
      <c r="B2" s="158"/>
      <c r="C2" s="158"/>
      <c r="D2" s="158"/>
      <c r="E2" s="158"/>
      <c r="F2" s="158"/>
      <c r="G2" s="158"/>
      <c r="H2" s="158"/>
      <c r="I2" s="158"/>
      <c r="J2" s="158"/>
      <c r="K2" s="158"/>
      <c r="L2" s="158"/>
      <c r="M2" s="158"/>
    </row>
    <row r="3" spans="1:13" s="5" customFormat="1" ht="15">
      <c r="A3" s="3" t="s">
        <v>2</v>
      </c>
      <c r="B3" s="121"/>
      <c r="C3" s="121"/>
      <c r="D3" s="121"/>
      <c r="E3" s="121"/>
      <c r="F3" s="121"/>
      <c r="G3" s="158"/>
      <c r="H3" s="158"/>
      <c r="I3" s="158"/>
      <c r="J3" s="158"/>
      <c r="K3" s="158"/>
      <c r="L3" s="158"/>
      <c r="M3" s="158"/>
    </row>
    <row r="4" spans="1:13" s="5" customFormat="1" ht="15">
      <c r="A4" s="3" t="s">
        <v>249</v>
      </c>
      <c r="B4" s="121"/>
      <c r="C4" s="121"/>
      <c r="D4" s="121"/>
      <c r="E4" s="121"/>
      <c r="F4" s="121"/>
      <c r="G4" s="158"/>
      <c r="H4" s="158"/>
      <c r="I4" s="158"/>
      <c r="J4" s="158"/>
      <c r="K4" s="158"/>
      <c r="L4" s="158"/>
      <c r="M4" s="158"/>
    </row>
    <row r="5" spans="1:13" s="5" customFormat="1" ht="15">
      <c r="A5" s="3" t="s">
        <v>250</v>
      </c>
      <c r="B5" s="158"/>
      <c r="C5" s="158"/>
      <c r="D5" s="158"/>
      <c r="E5" s="158"/>
      <c r="F5" s="158"/>
      <c r="G5" s="158"/>
      <c r="H5" s="158"/>
      <c r="I5" s="158"/>
      <c r="J5" s="158"/>
      <c r="K5" s="158"/>
      <c r="L5" s="158"/>
      <c r="M5" s="158"/>
    </row>
    <row r="6" spans="1:13" s="5" customFormat="1" ht="15">
      <c r="B6" s="158"/>
      <c r="C6" s="158"/>
      <c r="D6" s="158"/>
      <c r="E6" s="158"/>
      <c r="F6" s="158"/>
      <c r="G6" s="158"/>
      <c r="H6" s="158"/>
      <c r="I6" s="158"/>
      <c r="J6" s="158"/>
      <c r="K6" s="158"/>
      <c r="L6" s="158"/>
      <c r="M6" s="158"/>
    </row>
    <row r="7" spans="1:13" s="5" customFormat="1" ht="15">
      <c r="B7" s="158"/>
      <c r="C7" s="158"/>
      <c r="D7" s="158"/>
      <c r="E7" s="158"/>
      <c r="F7" s="158"/>
      <c r="G7" s="158"/>
      <c r="H7" s="158"/>
      <c r="I7" s="158"/>
      <c r="J7" s="158"/>
      <c r="K7" s="158"/>
      <c r="L7" s="158"/>
      <c r="M7" s="158"/>
    </row>
    <row r="8" spans="1:13" s="5" customFormat="1" ht="15.75" thickBot="1">
      <c r="B8" s="158"/>
      <c r="C8" s="158"/>
      <c r="D8" s="158"/>
      <c r="E8" s="158"/>
      <c r="F8" s="158"/>
      <c r="G8" s="158"/>
      <c r="H8" s="158"/>
      <c r="I8" s="158"/>
      <c r="J8" s="158"/>
      <c r="K8" s="158"/>
      <c r="L8" s="158"/>
      <c r="M8" s="158"/>
    </row>
    <row r="9" spans="1:13" s="5" customFormat="1" ht="23.25" customHeight="1">
      <c r="A9" s="463" t="s">
        <v>452</v>
      </c>
      <c r="B9" s="455" t="s">
        <v>487</v>
      </c>
      <c r="C9" s="456"/>
      <c r="D9" s="458"/>
      <c r="E9" s="456" t="s">
        <v>488</v>
      </c>
      <c r="F9" s="456"/>
      <c r="G9" s="458"/>
      <c r="H9" s="455" t="s">
        <v>239</v>
      </c>
      <c r="I9" s="456"/>
      <c r="J9" s="458"/>
      <c r="K9" s="456" t="s">
        <v>240</v>
      </c>
      <c r="L9" s="456"/>
      <c r="M9" s="457"/>
    </row>
    <row r="10" spans="1:13" s="88" customFormat="1" ht="34.5" customHeight="1">
      <c r="A10" s="464"/>
      <c r="B10" s="159" t="s">
        <v>228</v>
      </c>
      <c r="C10" s="160" t="s">
        <v>227</v>
      </c>
      <c r="D10" s="161" t="s">
        <v>251</v>
      </c>
      <c r="E10" s="160" t="s">
        <v>228</v>
      </c>
      <c r="F10" s="160" t="s">
        <v>227</v>
      </c>
      <c r="G10" s="161" t="s">
        <v>251</v>
      </c>
      <c r="H10" s="159" t="s">
        <v>228</v>
      </c>
      <c r="I10" s="160" t="s">
        <v>227</v>
      </c>
      <c r="J10" s="161" t="s">
        <v>251</v>
      </c>
      <c r="K10" s="160" t="s">
        <v>228</v>
      </c>
      <c r="L10" s="160" t="s">
        <v>227</v>
      </c>
      <c r="M10" s="162" t="s">
        <v>251</v>
      </c>
    </row>
    <row r="11" spans="1:13" s="5" customFormat="1" ht="15">
      <c r="A11" s="83">
        <v>-12</v>
      </c>
      <c r="B11" s="163">
        <v>11920308.138799142</v>
      </c>
      <c r="C11" s="121">
        <v>8787</v>
      </c>
      <c r="D11" s="164">
        <f>B11/C11</f>
        <v>1356.5845156252581</v>
      </c>
      <c r="E11" s="165">
        <v>3580577.025722973</v>
      </c>
      <c r="F11" s="121">
        <v>2469</v>
      </c>
      <c r="G11" s="164">
        <f>E11/F11</f>
        <v>1450.2134571579477</v>
      </c>
      <c r="H11" s="163">
        <v>3268506.5766111738</v>
      </c>
      <c r="I11" s="121">
        <v>2004</v>
      </c>
      <c r="J11" s="164">
        <f>H11/I11</f>
        <v>1630.9913056941984</v>
      </c>
      <c r="K11" s="165">
        <v>106805730.80332676</v>
      </c>
      <c r="L11" s="121">
        <v>57681</v>
      </c>
      <c r="M11" s="166">
        <f>K11/L11</f>
        <v>1851.6622597272369</v>
      </c>
    </row>
    <row r="12" spans="1:13" s="5" customFormat="1" ht="15">
      <c r="A12" s="83">
        <v>-11</v>
      </c>
      <c r="B12" s="163">
        <v>12016349.005141655</v>
      </c>
      <c r="C12" s="121">
        <v>8787</v>
      </c>
      <c r="D12" s="164">
        <f t="shared" ref="D12:D41" si="0">B12/C12</f>
        <v>1367.5143968523564</v>
      </c>
      <c r="E12" s="165">
        <v>3577175.8179964381</v>
      </c>
      <c r="F12" s="121">
        <v>2469</v>
      </c>
      <c r="G12" s="164">
        <f t="shared" ref="G12:G41" si="1">E12/F12</f>
        <v>1448.8358922626319</v>
      </c>
      <c r="H12" s="163">
        <v>3422563.8130770447</v>
      </c>
      <c r="I12" s="121">
        <v>2004</v>
      </c>
      <c r="J12" s="164">
        <f t="shared" ref="J12:J41" si="2">H12/I12</f>
        <v>1707.8661741901421</v>
      </c>
      <c r="K12" s="165">
        <v>112328341.67687316</v>
      </c>
      <c r="L12" s="121">
        <v>57678</v>
      </c>
      <c r="M12" s="166">
        <f t="shared" ref="M12:M41" si="3">K12/L12</f>
        <v>1947.5075709433954</v>
      </c>
    </row>
    <row r="13" spans="1:13" s="5" customFormat="1" ht="15">
      <c r="A13" s="83">
        <v>-10</v>
      </c>
      <c r="B13" s="163">
        <v>12258108.087434582</v>
      </c>
      <c r="C13" s="121">
        <v>8787</v>
      </c>
      <c r="D13" s="164">
        <f t="shared" si="0"/>
        <v>1395.0276644400344</v>
      </c>
      <c r="E13" s="165">
        <v>3664502.846782756</v>
      </c>
      <c r="F13" s="121">
        <v>2469</v>
      </c>
      <c r="G13" s="164">
        <f t="shared" si="1"/>
        <v>1484.2052842376493</v>
      </c>
      <c r="H13" s="163">
        <v>3354015.643135733</v>
      </c>
      <c r="I13" s="121">
        <v>2004</v>
      </c>
      <c r="J13" s="164">
        <f t="shared" si="2"/>
        <v>1673.6605005667329</v>
      </c>
      <c r="K13" s="165">
        <v>112437676.64129412</v>
      </c>
      <c r="L13" s="121">
        <v>57681</v>
      </c>
      <c r="M13" s="166">
        <f t="shared" si="3"/>
        <v>1949.3017916002518</v>
      </c>
    </row>
    <row r="14" spans="1:13" s="5" customFormat="1" ht="15">
      <c r="A14" s="83">
        <v>-9</v>
      </c>
      <c r="B14" s="163">
        <v>12054822.854870619</v>
      </c>
      <c r="C14" s="121">
        <v>8787</v>
      </c>
      <c r="D14" s="164">
        <f t="shared" si="0"/>
        <v>1371.892893464279</v>
      </c>
      <c r="E14" s="165">
        <v>3689319.2466077665</v>
      </c>
      <c r="F14" s="121">
        <v>2469</v>
      </c>
      <c r="G14" s="164">
        <f t="shared" si="1"/>
        <v>1494.2564789824894</v>
      </c>
      <c r="H14" s="163">
        <v>3458951.2638832373</v>
      </c>
      <c r="I14" s="121">
        <v>2004</v>
      </c>
      <c r="J14" s="164">
        <f t="shared" si="2"/>
        <v>1726.0235847720744</v>
      </c>
      <c r="K14" s="165">
        <v>110698394.54856986</v>
      </c>
      <c r="L14" s="121">
        <v>57681</v>
      </c>
      <c r="M14" s="166">
        <f t="shared" si="3"/>
        <v>1919.1483252469593</v>
      </c>
    </row>
    <row r="15" spans="1:13" s="5" customFormat="1" ht="15">
      <c r="A15" s="83">
        <v>-8</v>
      </c>
      <c r="B15" s="163">
        <v>11897543.842058618</v>
      </c>
      <c r="C15" s="121">
        <v>8784</v>
      </c>
      <c r="D15" s="164">
        <f t="shared" si="0"/>
        <v>1354.4562661724292</v>
      </c>
      <c r="E15" s="165">
        <v>3598073.4747560536</v>
      </c>
      <c r="F15" s="121">
        <v>2469</v>
      </c>
      <c r="G15" s="164">
        <f t="shared" si="1"/>
        <v>1457.2999087711842</v>
      </c>
      <c r="H15" s="163">
        <v>3335381.0594419446</v>
      </c>
      <c r="I15" s="121">
        <v>2004</v>
      </c>
      <c r="J15" s="164">
        <f t="shared" si="2"/>
        <v>1664.3618061087548</v>
      </c>
      <c r="K15" s="165">
        <v>109487369.90314475</v>
      </c>
      <c r="L15" s="121">
        <v>57678</v>
      </c>
      <c r="M15" s="166">
        <f t="shared" si="3"/>
        <v>1898.2518447786808</v>
      </c>
    </row>
    <row r="16" spans="1:13" s="5" customFormat="1" ht="15">
      <c r="A16" s="83">
        <v>-7</v>
      </c>
      <c r="B16" s="163">
        <v>12498435.379077848</v>
      </c>
      <c r="C16" s="121">
        <v>8787</v>
      </c>
      <c r="D16" s="164">
        <f t="shared" si="0"/>
        <v>1422.3779878317796</v>
      </c>
      <c r="E16" s="165">
        <v>3764066.4221558217</v>
      </c>
      <c r="F16" s="121">
        <v>2469</v>
      </c>
      <c r="G16" s="164">
        <f t="shared" si="1"/>
        <v>1524.5307501643667</v>
      </c>
      <c r="H16" s="163">
        <v>3392246.450142289</v>
      </c>
      <c r="I16" s="121">
        <v>2004</v>
      </c>
      <c r="J16" s="164">
        <f t="shared" si="2"/>
        <v>1692.7377495720004</v>
      </c>
      <c r="K16" s="165">
        <v>109175058.81300759</v>
      </c>
      <c r="L16" s="121">
        <v>57681</v>
      </c>
      <c r="M16" s="166">
        <f t="shared" si="3"/>
        <v>1892.7386628700542</v>
      </c>
    </row>
    <row r="17" spans="1:13" s="5" customFormat="1" ht="15">
      <c r="A17" s="83">
        <v>-6</v>
      </c>
      <c r="B17" s="163">
        <v>11954993.850197831</v>
      </c>
      <c r="C17" s="121">
        <v>8787</v>
      </c>
      <c r="D17" s="164">
        <f t="shared" si="0"/>
        <v>1360.5319051095746</v>
      </c>
      <c r="E17" s="165">
        <v>3595486.6264322866</v>
      </c>
      <c r="F17" s="121">
        <v>2469</v>
      </c>
      <c r="G17" s="164">
        <f t="shared" si="1"/>
        <v>1456.2521775748428</v>
      </c>
      <c r="H17" s="163">
        <v>3328154.7825469808</v>
      </c>
      <c r="I17" s="121">
        <v>2001</v>
      </c>
      <c r="J17" s="164">
        <f t="shared" si="2"/>
        <v>1663.2457683892958</v>
      </c>
      <c r="K17" s="165">
        <v>107569487.5965756</v>
      </c>
      <c r="L17" s="121">
        <v>57681</v>
      </c>
      <c r="M17" s="166">
        <f t="shared" si="3"/>
        <v>1864.9033060552972</v>
      </c>
    </row>
    <row r="18" spans="1:13" s="5" customFormat="1" ht="15">
      <c r="A18" s="83">
        <v>-5</v>
      </c>
      <c r="B18" s="163">
        <v>12267258.56980304</v>
      </c>
      <c r="C18" s="121">
        <v>8784</v>
      </c>
      <c r="D18" s="164">
        <f t="shared" si="0"/>
        <v>1396.5458298956103</v>
      </c>
      <c r="E18" s="165">
        <v>3881420.1842409205</v>
      </c>
      <c r="F18" s="121">
        <v>2469</v>
      </c>
      <c r="G18" s="164">
        <f t="shared" si="1"/>
        <v>1572.0616380076633</v>
      </c>
      <c r="H18" s="163">
        <v>3379578.5439431905</v>
      </c>
      <c r="I18" s="121">
        <v>2004</v>
      </c>
      <c r="J18" s="164">
        <f t="shared" si="2"/>
        <v>1686.4164390934084</v>
      </c>
      <c r="K18" s="165">
        <v>106617526.56394243</v>
      </c>
      <c r="L18" s="121">
        <v>57678</v>
      </c>
      <c r="M18" s="166">
        <f t="shared" si="3"/>
        <v>1848.495554005729</v>
      </c>
    </row>
    <row r="19" spans="1:13" s="5" customFormat="1" ht="15">
      <c r="A19" s="83">
        <v>-4</v>
      </c>
      <c r="B19" s="163">
        <v>12402969.218349418</v>
      </c>
      <c r="C19" s="121">
        <v>8787</v>
      </c>
      <c r="D19" s="164">
        <f t="shared" si="0"/>
        <v>1411.5135106804846</v>
      </c>
      <c r="E19" s="165">
        <v>3778539.9346663165</v>
      </c>
      <c r="F19" s="121">
        <v>2469</v>
      </c>
      <c r="G19" s="164">
        <f t="shared" si="1"/>
        <v>1530.3928451463412</v>
      </c>
      <c r="H19" s="163">
        <v>3378070.8643407836</v>
      </c>
      <c r="I19" s="121">
        <v>2001</v>
      </c>
      <c r="J19" s="164">
        <f t="shared" si="2"/>
        <v>1688.1913365021408</v>
      </c>
      <c r="K19" s="165">
        <v>103894613.60743909</v>
      </c>
      <c r="L19" s="121">
        <v>57681</v>
      </c>
      <c r="M19" s="166">
        <f t="shared" si="3"/>
        <v>1801.1930030242036</v>
      </c>
    </row>
    <row r="20" spans="1:13" s="5" customFormat="1" ht="15">
      <c r="A20" s="83">
        <v>-3</v>
      </c>
      <c r="B20" s="163">
        <v>12531616.579062756</v>
      </c>
      <c r="C20" s="121">
        <v>8787</v>
      </c>
      <c r="D20" s="164">
        <f t="shared" si="0"/>
        <v>1426.1541571711341</v>
      </c>
      <c r="E20" s="165">
        <v>3824028.3172928281</v>
      </c>
      <c r="F20" s="121">
        <v>2469</v>
      </c>
      <c r="G20" s="164">
        <f t="shared" si="1"/>
        <v>1548.8166534195334</v>
      </c>
      <c r="H20" s="163">
        <v>3448362.3830993632</v>
      </c>
      <c r="I20" s="121">
        <v>2001</v>
      </c>
      <c r="J20" s="164">
        <f t="shared" si="2"/>
        <v>1723.3195317837897</v>
      </c>
      <c r="K20" s="165">
        <v>103828790.58632338</v>
      </c>
      <c r="L20" s="121">
        <v>57681</v>
      </c>
      <c r="M20" s="166">
        <f t="shared" si="3"/>
        <v>1800.0518469916155</v>
      </c>
    </row>
    <row r="21" spans="1:13" s="5" customFormat="1" ht="15">
      <c r="A21" s="83">
        <v>-2</v>
      </c>
      <c r="B21" s="163">
        <v>13062304.910804182</v>
      </c>
      <c r="C21" s="121">
        <v>8787</v>
      </c>
      <c r="D21" s="164">
        <f t="shared" si="0"/>
        <v>1486.5488688749497</v>
      </c>
      <c r="E21" s="165">
        <v>3935844.427788225</v>
      </c>
      <c r="F21" s="121">
        <v>2469</v>
      </c>
      <c r="G21" s="164">
        <f t="shared" si="1"/>
        <v>1594.1046690110268</v>
      </c>
      <c r="H21" s="163">
        <v>3498937.2382219406</v>
      </c>
      <c r="I21" s="121">
        <v>2004</v>
      </c>
      <c r="J21" s="164">
        <f t="shared" si="2"/>
        <v>1745.9766657794114</v>
      </c>
      <c r="K21" s="165">
        <v>101843907.44272934</v>
      </c>
      <c r="L21" s="121">
        <v>57681</v>
      </c>
      <c r="M21" s="166">
        <f t="shared" si="3"/>
        <v>1765.6404612043714</v>
      </c>
    </row>
    <row r="22" spans="1:13" s="5" customFormat="1" ht="15">
      <c r="A22" s="83">
        <v>-1</v>
      </c>
      <c r="B22" s="163">
        <v>12656199.427174304</v>
      </c>
      <c r="C22" s="121">
        <v>8787</v>
      </c>
      <c r="D22" s="164">
        <f t="shared" si="0"/>
        <v>1440.3322439028454</v>
      </c>
      <c r="E22" s="165">
        <v>3904753.0549611351</v>
      </c>
      <c r="F22" s="121">
        <v>2469</v>
      </c>
      <c r="G22" s="164">
        <f t="shared" si="1"/>
        <v>1581.5119704176327</v>
      </c>
      <c r="H22" s="163">
        <v>3710163.2214743956</v>
      </c>
      <c r="I22" s="121">
        <v>2004</v>
      </c>
      <c r="J22" s="164">
        <f t="shared" si="2"/>
        <v>1851.3788530311356</v>
      </c>
      <c r="K22" s="165">
        <v>105183678.12540469</v>
      </c>
      <c r="L22" s="121">
        <v>57681</v>
      </c>
      <c r="M22" s="166">
        <f t="shared" si="3"/>
        <v>1823.5411682426568</v>
      </c>
    </row>
    <row r="23" spans="1:13" s="5" customFormat="1" ht="15">
      <c r="A23" s="83">
        <v>0</v>
      </c>
      <c r="B23" s="163">
        <v>11758815.373717546</v>
      </c>
      <c r="C23" s="121">
        <v>8784</v>
      </c>
      <c r="D23" s="164">
        <f t="shared" si="0"/>
        <v>1338.6629523813235</v>
      </c>
      <c r="E23" s="165">
        <v>4006207.6600768846</v>
      </c>
      <c r="F23" s="121">
        <v>2469</v>
      </c>
      <c r="G23" s="164">
        <f t="shared" si="1"/>
        <v>1622.6033455151417</v>
      </c>
      <c r="H23" s="163">
        <v>4639511.9436909696</v>
      </c>
      <c r="I23" s="121">
        <v>2004</v>
      </c>
      <c r="J23" s="164">
        <f t="shared" si="2"/>
        <v>2315.1257204046756</v>
      </c>
      <c r="K23" s="165">
        <v>144194852.52426332</v>
      </c>
      <c r="L23" s="121">
        <v>57681</v>
      </c>
      <c r="M23" s="166">
        <f t="shared" si="3"/>
        <v>2499.8674177677799</v>
      </c>
    </row>
    <row r="24" spans="1:13" s="5" customFormat="1" ht="15">
      <c r="A24" s="83">
        <v>1</v>
      </c>
      <c r="B24" s="163">
        <v>10275539.561239762</v>
      </c>
      <c r="C24" s="121">
        <v>8784</v>
      </c>
      <c r="D24" s="164">
        <f t="shared" si="0"/>
        <v>1169.80186261837</v>
      </c>
      <c r="E24" s="165">
        <v>3894397.6457511974</v>
      </c>
      <c r="F24" s="121">
        <v>2469</v>
      </c>
      <c r="G24" s="164">
        <f t="shared" si="1"/>
        <v>1577.3177990081804</v>
      </c>
      <c r="H24" s="163">
        <v>5345412.6021591118</v>
      </c>
      <c r="I24" s="121">
        <v>2001</v>
      </c>
      <c r="J24" s="164">
        <f t="shared" si="2"/>
        <v>2671.3706157716701</v>
      </c>
      <c r="K24" s="165">
        <v>171844095.52500352</v>
      </c>
      <c r="L24" s="121">
        <v>57681</v>
      </c>
      <c r="M24" s="166">
        <f t="shared" si="3"/>
        <v>2979.2149152234447</v>
      </c>
    </row>
    <row r="25" spans="1:13" s="5" customFormat="1" ht="15">
      <c r="A25" s="83">
        <v>2</v>
      </c>
      <c r="B25" s="163">
        <v>10383847.208178822</v>
      </c>
      <c r="C25" s="121">
        <v>8784</v>
      </c>
      <c r="D25" s="164">
        <f t="shared" si="0"/>
        <v>1182.1319681442192</v>
      </c>
      <c r="E25" s="165">
        <v>3916793.7824374144</v>
      </c>
      <c r="F25" s="121">
        <v>2469</v>
      </c>
      <c r="G25" s="164">
        <f t="shared" si="1"/>
        <v>1586.3887332674826</v>
      </c>
      <c r="H25" s="163">
        <v>5327509.9359024893</v>
      </c>
      <c r="I25" s="121">
        <v>2004</v>
      </c>
      <c r="J25" s="164">
        <f t="shared" si="2"/>
        <v>2658.4380917677095</v>
      </c>
      <c r="K25" s="165">
        <v>162064046.18870682</v>
      </c>
      <c r="L25" s="121">
        <v>57681</v>
      </c>
      <c r="M25" s="166">
        <f t="shared" si="3"/>
        <v>2809.660827459767</v>
      </c>
    </row>
    <row r="26" spans="1:13" s="5" customFormat="1" ht="15">
      <c r="A26" s="83">
        <v>3</v>
      </c>
      <c r="B26" s="163">
        <v>10766429.345416287</v>
      </c>
      <c r="C26" s="121">
        <v>8787</v>
      </c>
      <c r="D26" s="164">
        <f t="shared" si="0"/>
        <v>1225.2679350650151</v>
      </c>
      <c r="E26" s="165">
        <v>4008012.5056377929</v>
      </c>
      <c r="F26" s="121">
        <v>2469</v>
      </c>
      <c r="G26" s="164">
        <f t="shared" si="1"/>
        <v>1623.3343481724555</v>
      </c>
      <c r="H26" s="163">
        <v>5106295.5710911015</v>
      </c>
      <c r="I26" s="121">
        <v>2004</v>
      </c>
      <c r="J26" s="164">
        <f t="shared" si="2"/>
        <v>2548.0516821811884</v>
      </c>
      <c r="K26" s="165">
        <v>155378552.09391725</v>
      </c>
      <c r="L26" s="121">
        <v>57681</v>
      </c>
      <c r="M26" s="166">
        <f t="shared" si="3"/>
        <v>2693.7562125122181</v>
      </c>
    </row>
    <row r="27" spans="1:13" s="5" customFormat="1" ht="15">
      <c r="A27" s="83">
        <v>4</v>
      </c>
      <c r="B27" s="163">
        <v>11192417.7292314</v>
      </c>
      <c r="C27" s="121">
        <v>8787</v>
      </c>
      <c r="D27" s="164">
        <f t="shared" si="0"/>
        <v>1273.7473232310688</v>
      </c>
      <c r="E27" s="165">
        <v>4110862.5618995824</v>
      </c>
      <c r="F27" s="121">
        <v>2469</v>
      </c>
      <c r="G27" s="164">
        <f t="shared" si="1"/>
        <v>1664.9909120694947</v>
      </c>
      <c r="H27" s="163">
        <v>5113257.1266870005</v>
      </c>
      <c r="I27" s="121">
        <v>2004</v>
      </c>
      <c r="J27" s="164">
        <f t="shared" si="2"/>
        <v>2551.5255123188626</v>
      </c>
      <c r="K27" s="165">
        <v>152403688.40068746</v>
      </c>
      <c r="L27" s="121">
        <v>57678</v>
      </c>
      <c r="M27" s="166">
        <f t="shared" si="3"/>
        <v>2642.3192274469893</v>
      </c>
    </row>
    <row r="28" spans="1:13" s="5" customFormat="1" ht="15">
      <c r="A28" s="83">
        <v>5</v>
      </c>
      <c r="B28" s="163">
        <v>11692357.853157744</v>
      </c>
      <c r="C28" s="121">
        <v>8787</v>
      </c>
      <c r="D28" s="164">
        <f t="shared" si="0"/>
        <v>1330.6427510137412</v>
      </c>
      <c r="E28" s="165">
        <v>4253258.3280196693</v>
      </c>
      <c r="F28" s="121">
        <v>2469</v>
      </c>
      <c r="G28" s="164">
        <f t="shared" si="1"/>
        <v>1722.6643693882825</v>
      </c>
      <c r="H28" s="163">
        <v>5048255.4664384648</v>
      </c>
      <c r="I28" s="121">
        <v>2001</v>
      </c>
      <c r="J28" s="164">
        <f t="shared" si="2"/>
        <v>2522.8663000691977</v>
      </c>
      <c r="K28" s="165">
        <v>150248709.48749682</v>
      </c>
      <c r="L28" s="121">
        <v>57681</v>
      </c>
      <c r="M28" s="166">
        <f t="shared" si="3"/>
        <v>2604.8215094658003</v>
      </c>
    </row>
    <row r="29" spans="1:13" s="5" customFormat="1" ht="15">
      <c r="A29" s="83">
        <v>6</v>
      </c>
      <c r="B29" s="163">
        <v>12199656.64940099</v>
      </c>
      <c r="C29" s="121">
        <v>8787</v>
      </c>
      <c r="D29" s="164">
        <f t="shared" si="0"/>
        <v>1388.3756287016035</v>
      </c>
      <c r="E29" s="165">
        <v>4228238.6344310949</v>
      </c>
      <c r="F29" s="121">
        <v>2469</v>
      </c>
      <c r="G29" s="164">
        <f t="shared" si="1"/>
        <v>1712.5308361405812</v>
      </c>
      <c r="H29" s="163">
        <v>4799388.8751053633</v>
      </c>
      <c r="I29" s="121">
        <v>2001</v>
      </c>
      <c r="J29" s="164">
        <f t="shared" si="2"/>
        <v>2398.4951899577027</v>
      </c>
      <c r="K29" s="165">
        <v>148656702.51428765</v>
      </c>
      <c r="L29" s="121">
        <v>57681</v>
      </c>
      <c r="M29" s="166">
        <f t="shared" si="3"/>
        <v>2577.2213122915282</v>
      </c>
    </row>
    <row r="30" spans="1:13" s="5" customFormat="1" ht="15">
      <c r="A30" s="83">
        <v>7</v>
      </c>
      <c r="B30" s="163">
        <v>12241617.514669396</v>
      </c>
      <c r="C30" s="121">
        <v>8787</v>
      </c>
      <c r="D30" s="164">
        <f t="shared" si="0"/>
        <v>1393.1509633173321</v>
      </c>
      <c r="E30" s="165">
        <v>4294977.9648884684</v>
      </c>
      <c r="F30" s="121">
        <v>2469</v>
      </c>
      <c r="G30" s="164">
        <f t="shared" si="1"/>
        <v>1739.561751676172</v>
      </c>
      <c r="H30" s="163">
        <v>4822844.8321002787</v>
      </c>
      <c r="I30" s="121">
        <v>2001</v>
      </c>
      <c r="J30" s="164">
        <f t="shared" si="2"/>
        <v>2410.2173073964409</v>
      </c>
      <c r="K30" s="165">
        <v>147672380.25884607</v>
      </c>
      <c r="L30" s="121">
        <v>57678</v>
      </c>
      <c r="M30" s="166">
        <f t="shared" si="3"/>
        <v>2560.2895429599862</v>
      </c>
    </row>
    <row r="31" spans="1:13" s="5" customFormat="1" ht="15">
      <c r="A31" s="83">
        <v>8</v>
      </c>
      <c r="B31" s="163">
        <v>12637871.286583306</v>
      </c>
      <c r="C31" s="121">
        <v>8787</v>
      </c>
      <c r="D31" s="164">
        <f t="shared" si="0"/>
        <v>1438.2464193221015</v>
      </c>
      <c r="E31" s="165">
        <v>4369835.8342222925</v>
      </c>
      <c r="F31" s="121">
        <v>2469</v>
      </c>
      <c r="G31" s="164">
        <f t="shared" si="1"/>
        <v>1769.8808563071254</v>
      </c>
      <c r="H31" s="163">
        <v>4717050.0360035477</v>
      </c>
      <c r="I31" s="121">
        <v>2001</v>
      </c>
      <c r="J31" s="164">
        <f t="shared" si="2"/>
        <v>2357.3463448293592</v>
      </c>
      <c r="K31" s="165">
        <v>144396487.25629476</v>
      </c>
      <c r="L31" s="121">
        <v>57681</v>
      </c>
      <c r="M31" s="166">
        <f t="shared" si="3"/>
        <v>2503.3631049443447</v>
      </c>
    </row>
    <row r="32" spans="1:13" s="5" customFormat="1" ht="15">
      <c r="A32" s="83">
        <v>9</v>
      </c>
      <c r="B32" s="163">
        <v>13161471.69544762</v>
      </c>
      <c r="C32" s="121">
        <v>8784</v>
      </c>
      <c r="D32" s="164">
        <f t="shared" si="0"/>
        <v>1498.346049117443</v>
      </c>
      <c r="E32" s="165">
        <v>4435774.8202062622</v>
      </c>
      <c r="F32" s="121">
        <v>2469</v>
      </c>
      <c r="G32" s="164">
        <f t="shared" si="1"/>
        <v>1796.5876145023337</v>
      </c>
      <c r="H32" s="163">
        <v>4626759.0647019232</v>
      </c>
      <c r="I32" s="121">
        <v>2004</v>
      </c>
      <c r="J32" s="164">
        <f t="shared" si="2"/>
        <v>2308.7620083342931</v>
      </c>
      <c r="K32" s="165">
        <v>144670327.89558247</v>
      </c>
      <c r="L32" s="121">
        <v>57678</v>
      </c>
      <c r="M32" s="166">
        <f t="shared" si="3"/>
        <v>2508.2410606398016</v>
      </c>
    </row>
    <row r="33" spans="1:13" s="5" customFormat="1" ht="15">
      <c r="A33" s="83">
        <v>10</v>
      </c>
      <c r="B33" s="163">
        <v>13704828.070353629</v>
      </c>
      <c r="C33" s="121">
        <v>8784</v>
      </c>
      <c r="D33" s="164">
        <f t="shared" si="0"/>
        <v>1560.2035599218611</v>
      </c>
      <c r="E33" s="165">
        <v>4575363.8701141784</v>
      </c>
      <c r="F33" s="121">
        <v>2469</v>
      </c>
      <c r="G33" s="164">
        <f t="shared" si="1"/>
        <v>1853.12428923215</v>
      </c>
      <c r="H33" s="163">
        <v>4665214.3265012782</v>
      </c>
      <c r="I33" s="121">
        <v>2004</v>
      </c>
      <c r="J33" s="164">
        <f t="shared" si="2"/>
        <v>2327.9512607291808</v>
      </c>
      <c r="K33" s="165">
        <v>143998768.57077515</v>
      </c>
      <c r="L33" s="121">
        <v>57678</v>
      </c>
      <c r="M33" s="166">
        <f t="shared" si="3"/>
        <v>2496.5978114840173</v>
      </c>
    </row>
    <row r="34" spans="1:13" s="5" customFormat="1" ht="15">
      <c r="A34" s="83">
        <v>11</v>
      </c>
      <c r="B34" s="163">
        <v>13724666.740019985</v>
      </c>
      <c r="C34" s="121">
        <v>8787</v>
      </c>
      <c r="D34" s="164">
        <f t="shared" si="0"/>
        <v>1561.9286150017053</v>
      </c>
      <c r="E34" s="165">
        <v>4533494.6040776838</v>
      </c>
      <c r="F34" s="121">
        <v>2469</v>
      </c>
      <c r="G34" s="164">
        <f t="shared" si="1"/>
        <v>1836.1663037981709</v>
      </c>
      <c r="H34" s="163">
        <v>4634638.9634118257</v>
      </c>
      <c r="I34" s="121">
        <v>2004</v>
      </c>
      <c r="J34" s="164">
        <f t="shared" si="2"/>
        <v>2312.694093518875</v>
      </c>
      <c r="K34" s="165">
        <v>141607096.47276339</v>
      </c>
      <c r="L34" s="121">
        <v>57681</v>
      </c>
      <c r="M34" s="166">
        <f t="shared" si="3"/>
        <v>2455.004186348423</v>
      </c>
    </row>
    <row r="35" spans="1:13" s="5" customFormat="1" ht="15">
      <c r="A35" s="83">
        <v>12</v>
      </c>
      <c r="B35" s="163">
        <v>13715091.466189591</v>
      </c>
      <c r="C35" s="121">
        <v>8784</v>
      </c>
      <c r="D35" s="164">
        <f t="shared" si="0"/>
        <v>1561.3719793020937</v>
      </c>
      <c r="E35" s="165">
        <v>4463660.7524048258</v>
      </c>
      <c r="F35" s="121">
        <v>2469</v>
      </c>
      <c r="G35" s="164">
        <f t="shared" si="1"/>
        <v>1807.8820382360575</v>
      </c>
      <c r="H35" s="163">
        <v>4771776.5015614619</v>
      </c>
      <c r="I35" s="121">
        <v>2004</v>
      </c>
      <c r="J35" s="164">
        <f t="shared" si="2"/>
        <v>2381.1259987831645</v>
      </c>
      <c r="K35" s="165">
        <v>145060793.31805724</v>
      </c>
      <c r="L35" s="121">
        <v>57681</v>
      </c>
      <c r="M35" s="166">
        <f t="shared" si="3"/>
        <v>2514.880000659788</v>
      </c>
    </row>
    <row r="36" spans="1:13" s="5" customFormat="1" ht="15">
      <c r="A36" s="83">
        <v>13</v>
      </c>
      <c r="B36" s="163">
        <v>14454704.511198053</v>
      </c>
      <c r="C36" s="121">
        <v>8787</v>
      </c>
      <c r="D36" s="164">
        <f t="shared" si="0"/>
        <v>1645.0101867756973</v>
      </c>
      <c r="E36" s="165">
        <v>4696915.1466158852</v>
      </c>
      <c r="F36" s="121">
        <v>2469</v>
      </c>
      <c r="G36" s="164">
        <f t="shared" si="1"/>
        <v>1902.355263918949</v>
      </c>
      <c r="H36" s="163">
        <v>5064061.9190817242</v>
      </c>
      <c r="I36" s="121">
        <v>2004</v>
      </c>
      <c r="J36" s="164">
        <f t="shared" si="2"/>
        <v>2526.9770055298027</v>
      </c>
      <c r="K36" s="165">
        <v>149821240.84018958</v>
      </c>
      <c r="L36" s="121">
        <v>57678</v>
      </c>
      <c r="M36" s="166">
        <f t="shared" si="3"/>
        <v>2597.5456992300283</v>
      </c>
    </row>
    <row r="37" spans="1:13" s="5" customFormat="1" ht="15">
      <c r="A37" s="83">
        <v>14</v>
      </c>
      <c r="B37" s="163">
        <v>14220783.089444064</v>
      </c>
      <c r="C37" s="121">
        <v>8787</v>
      </c>
      <c r="D37" s="164">
        <f t="shared" si="0"/>
        <v>1618.3888801006103</v>
      </c>
      <c r="E37" s="165">
        <v>4694341.6506402995</v>
      </c>
      <c r="F37" s="121">
        <v>2469</v>
      </c>
      <c r="G37" s="164">
        <f t="shared" si="1"/>
        <v>1901.3129407210611</v>
      </c>
      <c r="H37" s="163">
        <v>4993606.9548483621</v>
      </c>
      <c r="I37" s="121">
        <v>2004</v>
      </c>
      <c r="J37" s="164">
        <f t="shared" si="2"/>
        <v>2491.8198377486838</v>
      </c>
      <c r="K37" s="165">
        <v>149026088.72109774</v>
      </c>
      <c r="L37" s="121">
        <v>57678</v>
      </c>
      <c r="M37" s="166">
        <f t="shared" si="3"/>
        <v>2583.7596435572964</v>
      </c>
    </row>
    <row r="38" spans="1:13" s="5" customFormat="1" ht="15">
      <c r="A38" s="83">
        <v>15</v>
      </c>
      <c r="B38" s="163">
        <v>14834400.090031572</v>
      </c>
      <c r="C38" s="121">
        <v>8787</v>
      </c>
      <c r="D38" s="164">
        <f t="shared" si="0"/>
        <v>1688.2212461626916</v>
      </c>
      <c r="E38" s="165">
        <v>4695262.8842276707</v>
      </c>
      <c r="F38" s="121">
        <v>2469</v>
      </c>
      <c r="G38" s="164">
        <f t="shared" si="1"/>
        <v>1901.6860608455531</v>
      </c>
      <c r="H38" s="163">
        <v>5007683.0120356036</v>
      </c>
      <c r="I38" s="121">
        <v>2004</v>
      </c>
      <c r="J38" s="164">
        <f t="shared" si="2"/>
        <v>2498.8438183810399</v>
      </c>
      <c r="K38" s="165">
        <v>146918767.7668297</v>
      </c>
      <c r="L38" s="121">
        <v>57681</v>
      </c>
      <c r="M38" s="166">
        <f t="shared" si="3"/>
        <v>2547.0912045011305</v>
      </c>
    </row>
    <row r="39" spans="1:13" s="5" customFormat="1" ht="15">
      <c r="A39" s="83">
        <v>16</v>
      </c>
      <c r="B39" s="163">
        <v>14899712.719108708</v>
      </c>
      <c r="C39" s="121">
        <v>8784</v>
      </c>
      <c r="D39" s="164">
        <f t="shared" si="0"/>
        <v>1696.2332330497163</v>
      </c>
      <c r="E39" s="165">
        <v>4868341.6347619174</v>
      </c>
      <c r="F39" s="121">
        <v>2469</v>
      </c>
      <c r="G39" s="164">
        <f t="shared" si="1"/>
        <v>1971.7868103531459</v>
      </c>
      <c r="H39" s="163">
        <v>5024925.7709294688</v>
      </c>
      <c r="I39" s="121">
        <v>2001</v>
      </c>
      <c r="J39" s="164">
        <f t="shared" si="2"/>
        <v>2511.2072818238225</v>
      </c>
      <c r="K39" s="165">
        <v>147265209.66605887</v>
      </c>
      <c r="L39" s="121">
        <v>57681</v>
      </c>
      <c r="M39" s="166">
        <f t="shared" si="3"/>
        <v>2553.097374630448</v>
      </c>
    </row>
    <row r="40" spans="1:13" s="5" customFormat="1" ht="15">
      <c r="A40" s="83">
        <v>17</v>
      </c>
      <c r="B40" s="163">
        <v>14951761.099637212</v>
      </c>
      <c r="C40" s="121">
        <v>8784</v>
      </c>
      <c r="D40" s="164">
        <f t="shared" si="0"/>
        <v>1702.1585951317409</v>
      </c>
      <c r="E40" s="165">
        <v>4795948.9974705186</v>
      </c>
      <c r="F40" s="121">
        <v>2469</v>
      </c>
      <c r="G40" s="164">
        <f t="shared" si="1"/>
        <v>1942.4661796154389</v>
      </c>
      <c r="H40" s="163">
        <v>4881102.1354139987</v>
      </c>
      <c r="I40" s="121">
        <v>2004</v>
      </c>
      <c r="J40" s="164">
        <f t="shared" si="2"/>
        <v>2435.6797082904186</v>
      </c>
      <c r="K40" s="165">
        <v>146111179.98343706</v>
      </c>
      <c r="L40" s="121">
        <v>57681</v>
      </c>
      <c r="M40" s="166">
        <f t="shared" si="3"/>
        <v>2533.0902720729018</v>
      </c>
    </row>
    <row r="41" spans="1:13" s="5" customFormat="1" ht="15.75" thickBot="1">
      <c r="A41" s="84">
        <v>18</v>
      </c>
      <c r="B41" s="167">
        <v>15529783.675213888</v>
      </c>
      <c r="C41" s="133">
        <v>8784</v>
      </c>
      <c r="D41" s="168">
        <f t="shared" si="0"/>
        <v>1767.9626224059527</v>
      </c>
      <c r="E41" s="169">
        <v>4891515.9067323729</v>
      </c>
      <c r="F41" s="133">
        <v>2469</v>
      </c>
      <c r="G41" s="168">
        <f t="shared" si="1"/>
        <v>1981.1729067364815</v>
      </c>
      <c r="H41" s="167">
        <v>4790912.0603523469</v>
      </c>
      <c r="I41" s="133">
        <v>2004</v>
      </c>
      <c r="J41" s="168">
        <f t="shared" si="2"/>
        <v>2390.6746808145444</v>
      </c>
      <c r="K41" s="169">
        <v>146822567.20005521</v>
      </c>
      <c r="L41" s="133">
        <v>57681</v>
      </c>
      <c r="M41" s="170">
        <f t="shared" si="3"/>
        <v>2545.4234011209101</v>
      </c>
    </row>
    <row r="42" spans="1:13" s="5" customFormat="1" ht="15">
      <c r="B42" s="158"/>
      <c r="C42" s="158"/>
      <c r="D42" s="158"/>
      <c r="E42" s="158"/>
      <c r="F42" s="158"/>
      <c r="G42" s="158"/>
      <c r="H42" s="158"/>
      <c r="I42" s="158"/>
      <c r="J42" s="158"/>
      <c r="K42" s="158"/>
      <c r="L42" s="158"/>
      <c r="M42" s="158"/>
    </row>
    <row r="43" spans="1:13" s="5" customFormat="1" ht="15">
      <c r="B43" s="158"/>
      <c r="C43" s="158"/>
      <c r="D43" s="158"/>
      <c r="E43" s="158"/>
      <c r="F43" s="158"/>
      <c r="G43" s="158"/>
      <c r="H43" s="158"/>
      <c r="I43" s="158"/>
      <c r="J43" s="158"/>
      <c r="K43" s="158"/>
      <c r="L43" s="158"/>
      <c r="M43" s="158"/>
    </row>
    <row r="45" spans="1:13" ht="15" thickBot="1">
      <c r="A45" s="325" t="s">
        <v>486</v>
      </c>
    </row>
    <row r="46" spans="1:13" ht="15">
      <c r="A46" s="468" t="s">
        <v>452</v>
      </c>
      <c r="B46" s="465" t="s">
        <v>561</v>
      </c>
      <c r="C46" s="466"/>
      <c r="D46" s="466"/>
      <c r="E46" s="467"/>
    </row>
    <row r="47" spans="1:13" ht="15">
      <c r="A47" s="469"/>
      <c r="B47" s="153" t="s">
        <v>487</v>
      </c>
      <c r="C47" s="154" t="s">
        <v>488</v>
      </c>
      <c r="D47" s="154" t="s">
        <v>239</v>
      </c>
      <c r="E47" s="156" t="s">
        <v>240</v>
      </c>
    </row>
    <row r="48" spans="1:13" ht="15">
      <c r="A48" s="83">
        <v>-12</v>
      </c>
      <c r="B48" s="400">
        <v>1356.5845156252581</v>
      </c>
      <c r="C48" s="400">
        <v>1450.2134571579477</v>
      </c>
      <c r="D48" s="400">
        <v>1630.9913056941984</v>
      </c>
      <c r="E48" s="401">
        <v>1851.6622597272369</v>
      </c>
    </row>
    <row r="49" spans="1:5" ht="15">
      <c r="A49" s="83">
        <v>-11</v>
      </c>
      <c r="B49" s="400">
        <v>1367.5143968523564</v>
      </c>
      <c r="C49" s="400">
        <v>1448.8358922626319</v>
      </c>
      <c r="D49" s="400">
        <v>1707.8661741901421</v>
      </c>
      <c r="E49" s="401">
        <v>1947.5075709433954</v>
      </c>
    </row>
    <row r="50" spans="1:5" ht="15">
      <c r="A50" s="83">
        <v>-10</v>
      </c>
      <c r="B50" s="400">
        <v>1395.0276644400344</v>
      </c>
      <c r="C50" s="400">
        <v>1484.2052842376493</v>
      </c>
      <c r="D50" s="400">
        <v>1673.6605005667329</v>
      </c>
      <c r="E50" s="401">
        <v>1949.3017916002518</v>
      </c>
    </row>
    <row r="51" spans="1:5" ht="15">
      <c r="A51" s="83">
        <v>-9</v>
      </c>
      <c r="B51" s="400">
        <v>1371.892893464279</v>
      </c>
      <c r="C51" s="400">
        <v>1494.2564789824894</v>
      </c>
      <c r="D51" s="400">
        <v>1726.0235847720744</v>
      </c>
      <c r="E51" s="401">
        <v>1919.1483252469593</v>
      </c>
    </row>
    <row r="52" spans="1:5" ht="15">
      <c r="A52" s="83">
        <v>-8</v>
      </c>
      <c r="B52" s="400">
        <v>1354.4562661724292</v>
      </c>
      <c r="C52" s="400">
        <v>1457.2999087711842</v>
      </c>
      <c r="D52" s="400">
        <v>1664.3618061087548</v>
      </c>
      <c r="E52" s="401">
        <v>1898.2518447786808</v>
      </c>
    </row>
    <row r="53" spans="1:5" ht="15">
      <c r="A53" s="83">
        <v>-7</v>
      </c>
      <c r="B53" s="400">
        <v>1422.3779878317796</v>
      </c>
      <c r="C53" s="400">
        <v>1524.5307501643667</v>
      </c>
      <c r="D53" s="400">
        <v>1692.7377495720004</v>
      </c>
      <c r="E53" s="401">
        <v>1892.7386628700542</v>
      </c>
    </row>
    <row r="54" spans="1:5" ht="15">
      <c r="A54" s="83">
        <v>-6</v>
      </c>
      <c r="B54" s="400">
        <v>1360.5319051095746</v>
      </c>
      <c r="C54" s="400">
        <v>1456.2521775748428</v>
      </c>
      <c r="D54" s="400">
        <v>1663.2457683892958</v>
      </c>
      <c r="E54" s="401">
        <v>1864.9033060552972</v>
      </c>
    </row>
    <row r="55" spans="1:5" ht="15">
      <c r="A55" s="83">
        <v>-5</v>
      </c>
      <c r="B55" s="400">
        <v>1396.5458298956103</v>
      </c>
      <c r="C55" s="400">
        <v>1572.0616380076633</v>
      </c>
      <c r="D55" s="400">
        <v>1686.4164390934084</v>
      </c>
      <c r="E55" s="401">
        <v>1848.495554005729</v>
      </c>
    </row>
    <row r="56" spans="1:5" ht="15">
      <c r="A56" s="83">
        <v>-4</v>
      </c>
      <c r="B56" s="400">
        <v>1411.5135106804846</v>
      </c>
      <c r="C56" s="400">
        <v>1530.3928451463412</v>
      </c>
      <c r="D56" s="400">
        <v>1688.1913365021408</v>
      </c>
      <c r="E56" s="401">
        <v>1801.1930030242036</v>
      </c>
    </row>
    <row r="57" spans="1:5" ht="15">
      <c r="A57" s="83">
        <v>-3</v>
      </c>
      <c r="B57" s="400">
        <v>1426.1541571711341</v>
      </c>
      <c r="C57" s="400">
        <v>1548.8166534195334</v>
      </c>
      <c r="D57" s="400">
        <v>1723.3195317837897</v>
      </c>
      <c r="E57" s="401">
        <v>1800.0518469916155</v>
      </c>
    </row>
    <row r="58" spans="1:5" ht="15">
      <c r="A58" s="83">
        <v>-2</v>
      </c>
      <c r="B58" s="400">
        <v>1486.5488688749497</v>
      </c>
      <c r="C58" s="400">
        <v>1594.1046690110268</v>
      </c>
      <c r="D58" s="400">
        <v>1745.9766657794114</v>
      </c>
      <c r="E58" s="401">
        <v>1765.6404612043714</v>
      </c>
    </row>
    <row r="59" spans="1:5" ht="15">
      <c r="A59" s="83">
        <v>-1</v>
      </c>
      <c r="B59" s="400">
        <v>1440.3322439028454</v>
      </c>
      <c r="C59" s="400">
        <v>1581.5119704176327</v>
      </c>
      <c r="D59" s="400">
        <v>1851.3788530311356</v>
      </c>
      <c r="E59" s="401">
        <v>1823.5411682426568</v>
      </c>
    </row>
    <row r="60" spans="1:5" ht="15">
      <c r="A60" s="83">
        <v>0</v>
      </c>
      <c r="B60" s="400">
        <v>1338.6629523813235</v>
      </c>
      <c r="C60" s="400">
        <v>1622.6033455151417</v>
      </c>
      <c r="D60" s="400">
        <v>2315.1257204046756</v>
      </c>
      <c r="E60" s="401">
        <v>2499.8674177677799</v>
      </c>
    </row>
    <row r="61" spans="1:5" ht="15">
      <c r="A61" s="83">
        <v>1</v>
      </c>
      <c r="B61" s="400">
        <v>1169.80186261837</v>
      </c>
      <c r="C61" s="400">
        <v>1577.3177990081804</v>
      </c>
      <c r="D61" s="400">
        <v>2671.3706157716701</v>
      </c>
      <c r="E61" s="401">
        <v>2979.2149152234447</v>
      </c>
    </row>
    <row r="62" spans="1:5" ht="15">
      <c r="A62" s="83">
        <v>2</v>
      </c>
      <c r="B62" s="400">
        <v>1182.1319681442192</v>
      </c>
      <c r="C62" s="400">
        <v>1586.3887332674826</v>
      </c>
      <c r="D62" s="400">
        <v>2658.4380917677095</v>
      </c>
      <c r="E62" s="401">
        <v>2809.660827459767</v>
      </c>
    </row>
    <row r="63" spans="1:5" ht="15">
      <c r="A63" s="83">
        <v>3</v>
      </c>
      <c r="B63" s="400">
        <v>1225.2679350650151</v>
      </c>
      <c r="C63" s="400">
        <v>1623.3343481724555</v>
      </c>
      <c r="D63" s="400">
        <v>2548.0516821811884</v>
      </c>
      <c r="E63" s="401">
        <v>2693.7562125122181</v>
      </c>
    </row>
    <row r="64" spans="1:5" ht="15">
      <c r="A64" s="83">
        <v>4</v>
      </c>
      <c r="B64" s="400">
        <v>1273.7473232310688</v>
      </c>
      <c r="C64" s="400">
        <v>1664.9909120694947</v>
      </c>
      <c r="D64" s="400">
        <v>2551.5255123188626</v>
      </c>
      <c r="E64" s="401">
        <v>2642.3192274469893</v>
      </c>
    </row>
    <row r="65" spans="1:5" ht="15">
      <c r="A65" s="83">
        <v>5</v>
      </c>
      <c r="B65" s="400">
        <v>1330.6427510137412</v>
      </c>
      <c r="C65" s="400">
        <v>1722.6643693882825</v>
      </c>
      <c r="D65" s="400">
        <v>2522.8663000691977</v>
      </c>
      <c r="E65" s="401">
        <v>2604.8215094658003</v>
      </c>
    </row>
    <row r="66" spans="1:5" ht="15">
      <c r="A66" s="83">
        <v>6</v>
      </c>
      <c r="B66" s="400">
        <v>1388.3756287016035</v>
      </c>
      <c r="C66" s="400">
        <v>1712.5308361405812</v>
      </c>
      <c r="D66" s="400">
        <v>2398.4951899577027</v>
      </c>
      <c r="E66" s="401">
        <v>2577.2213122915282</v>
      </c>
    </row>
    <row r="67" spans="1:5" ht="15">
      <c r="A67" s="83">
        <v>7</v>
      </c>
      <c r="B67" s="400">
        <v>1393.1509633173321</v>
      </c>
      <c r="C67" s="400">
        <v>1739.561751676172</v>
      </c>
      <c r="D67" s="400">
        <v>2410.2173073964409</v>
      </c>
      <c r="E67" s="401">
        <v>2560.2895429599862</v>
      </c>
    </row>
    <row r="68" spans="1:5" ht="15">
      <c r="A68" s="83">
        <v>8</v>
      </c>
      <c r="B68" s="400">
        <v>1438.2464193221015</v>
      </c>
      <c r="C68" s="400">
        <v>1769.8808563071254</v>
      </c>
      <c r="D68" s="400">
        <v>2357.3463448293592</v>
      </c>
      <c r="E68" s="401">
        <v>2503.3631049443447</v>
      </c>
    </row>
    <row r="69" spans="1:5" ht="15">
      <c r="A69" s="83">
        <v>9</v>
      </c>
      <c r="B69" s="400">
        <v>1498.346049117443</v>
      </c>
      <c r="C69" s="400">
        <v>1796.5876145023337</v>
      </c>
      <c r="D69" s="400">
        <v>2308.7620083342931</v>
      </c>
      <c r="E69" s="401">
        <v>2508.2410606398016</v>
      </c>
    </row>
    <row r="70" spans="1:5" ht="15">
      <c r="A70" s="83">
        <v>10</v>
      </c>
      <c r="B70" s="400">
        <v>1560.2035599218611</v>
      </c>
      <c r="C70" s="400">
        <v>1853.12428923215</v>
      </c>
      <c r="D70" s="400">
        <v>2327.9512607291808</v>
      </c>
      <c r="E70" s="401">
        <v>2496.5978114840173</v>
      </c>
    </row>
    <row r="71" spans="1:5" ht="15">
      <c r="A71" s="83">
        <v>11</v>
      </c>
      <c r="B71" s="400">
        <v>1561.9286150017053</v>
      </c>
      <c r="C71" s="400">
        <v>1836.1663037981709</v>
      </c>
      <c r="D71" s="400">
        <v>2312.694093518875</v>
      </c>
      <c r="E71" s="401">
        <v>2455.004186348423</v>
      </c>
    </row>
    <row r="72" spans="1:5" ht="15">
      <c r="A72" s="83">
        <v>12</v>
      </c>
      <c r="B72" s="400">
        <v>1561.3719793020937</v>
      </c>
      <c r="C72" s="400">
        <v>1807.8820382360575</v>
      </c>
      <c r="D72" s="400">
        <v>2381.1259987831645</v>
      </c>
      <c r="E72" s="401">
        <v>2514.880000659788</v>
      </c>
    </row>
    <row r="73" spans="1:5" ht="15">
      <c r="A73" s="83">
        <v>13</v>
      </c>
      <c r="B73" s="400">
        <v>1645.0101867756973</v>
      </c>
      <c r="C73" s="400">
        <v>1902.355263918949</v>
      </c>
      <c r="D73" s="400">
        <v>2526.9770055298027</v>
      </c>
      <c r="E73" s="401">
        <v>2597.5456992300283</v>
      </c>
    </row>
    <row r="74" spans="1:5" ht="15">
      <c r="A74" s="83">
        <v>14</v>
      </c>
      <c r="B74" s="400">
        <v>1618.3888801006103</v>
      </c>
      <c r="C74" s="400">
        <v>1901.3129407210611</v>
      </c>
      <c r="D74" s="400">
        <v>2491.8198377486838</v>
      </c>
      <c r="E74" s="401">
        <v>2583.7596435572964</v>
      </c>
    </row>
    <row r="75" spans="1:5" ht="15">
      <c r="A75" s="83">
        <v>15</v>
      </c>
      <c r="B75" s="400">
        <v>1688.2212461626916</v>
      </c>
      <c r="C75" s="400">
        <v>1901.6860608455531</v>
      </c>
      <c r="D75" s="400">
        <v>2498.8438183810399</v>
      </c>
      <c r="E75" s="401">
        <v>2547.0912045011305</v>
      </c>
    </row>
    <row r="76" spans="1:5" ht="15">
      <c r="A76" s="83">
        <v>16</v>
      </c>
      <c r="B76" s="400">
        <v>1696.2332330497163</v>
      </c>
      <c r="C76" s="400">
        <v>1971.7868103531459</v>
      </c>
      <c r="D76" s="400">
        <v>2511.2072818238225</v>
      </c>
      <c r="E76" s="401">
        <v>2553.097374630448</v>
      </c>
    </row>
    <row r="77" spans="1:5" ht="15">
      <c r="A77" s="83">
        <v>17</v>
      </c>
      <c r="B77" s="400">
        <v>1702.1585951317409</v>
      </c>
      <c r="C77" s="400">
        <v>1942.4661796154389</v>
      </c>
      <c r="D77" s="400">
        <v>2435.6797082904186</v>
      </c>
      <c r="E77" s="401">
        <v>2533.0902720729018</v>
      </c>
    </row>
    <row r="78" spans="1:5" ht="15.75" thickBot="1">
      <c r="A78" s="84">
        <v>18</v>
      </c>
      <c r="B78" s="404">
        <v>1767.9626224059527</v>
      </c>
      <c r="C78" s="404">
        <v>1981.1729067364815</v>
      </c>
      <c r="D78" s="404">
        <v>2390.6746808145444</v>
      </c>
      <c r="E78" s="405">
        <v>2545.4234011209101</v>
      </c>
    </row>
  </sheetData>
  <mergeCells count="7">
    <mergeCell ref="K9:M9"/>
    <mergeCell ref="A9:A10"/>
    <mergeCell ref="B46:E46"/>
    <mergeCell ref="A46:A47"/>
    <mergeCell ref="B9:D9"/>
    <mergeCell ref="E9:G9"/>
    <mergeCell ref="H9:J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F0C34-B76B-4A4D-85A4-5D9EE52DE0C4}">
  <dimension ref="A1:F59"/>
  <sheetViews>
    <sheetView workbookViewId="0">
      <selection activeCell="D64" sqref="D64"/>
    </sheetView>
  </sheetViews>
  <sheetFormatPr defaultRowHeight="14.25"/>
  <cols>
    <col min="1" max="1" width="39" style="7" customWidth="1"/>
    <col min="2" max="2" width="12.625" style="106" bestFit="1" customWidth="1"/>
    <col min="3" max="3" width="27" style="106" customWidth="1"/>
    <col min="4" max="4" width="26.625" style="106" customWidth="1"/>
    <col min="5" max="16384" width="9" style="7"/>
  </cols>
  <sheetData>
    <row r="1" spans="1:6" s="5" customFormat="1" ht="18.75">
      <c r="A1" s="2" t="s">
        <v>248</v>
      </c>
      <c r="B1" s="158"/>
      <c r="C1" s="158"/>
      <c r="D1" s="158"/>
    </row>
    <row r="2" spans="1:6" s="5" customFormat="1" ht="15">
      <c r="A2" s="87" t="s">
        <v>489</v>
      </c>
      <c r="B2" s="158"/>
      <c r="C2" s="158"/>
      <c r="D2" s="158"/>
    </row>
    <row r="3" spans="1:6" s="5" customFormat="1" ht="15">
      <c r="A3" s="3" t="s">
        <v>2</v>
      </c>
      <c r="B3" s="121"/>
      <c r="C3" s="121"/>
      <c r="D3" s="121"/>
      <c r="E3" s="3"/>
      <c r="F3" s="3"/>
    </row>
    <row r="4" spans="1:6" s="5" customFormat="1" ht="15">
      <c r="A4" s="3" t="s">
        <v>253</v>
      </c>
      <c r="B4" s="121"/>
      <c r="C4" s="121"/>
      <c r="D4" s="121"/>
      <c r="E4" s="3"/>
      <c r="F4" s="3"/>
    </row>
    <row r="5" spans="1:6" s="5" customFormat="1" ht="15">
      <c r="A5" s="3" t="s">
        <v>256</v>
      </c>
      <c r="B5" s="158"/>
      <c r="C5" s="158"/>
      <c r="D5" s="158"/>
    </row>
    <row r="6" spans="1:6" s="5" customFormat="1" ht="15">
      <c r="B6" s="158"/>
      <c r="C6" s="158"/>
      <c r="D6" s="158"/>
    </row>
    <row r="9" spans="1:6" ht="15" thickBot="1"/>
    <row r="10" spans="1:6" ht="30">
      <c r="A10" s="81" t="s">
        <v>453</v>
      </c>
      <c r="B10" s="147" t="s">
        <v>254</v>
      </c>
      <c r="C10" s="147" t="s">
        <v>424</v>
      </c>
      <c r="D10" s="148" t="s">
        <v>491</v>
      </c>
    </row>
    <row r="11" spans="1:6" ht="15">
      <c r="A11" s="82" t="s">
        <v>267</v>
      </c>
      <c r="B11" s="278">
        <v>252</v>
      </c>
      <c r="C11" s="268">
        <v>156</v>
      </c>
      <c r="D11" s="150">
        <f t="shared" ref="D11:D22" si="0">C11/B11</f>
        <v>0.61904761904761907</v>
      </c>
    </row>
    <row r="12" spans="1:6" ht="15">
      <c r="A12" s="83" t="s">
        <v>260</v>
      </c>
      <c r="B12" s="43">
        <v>459</v>
      </c>
      <c r="C12" s="14">
        <v>249</v>
      </c>
      <c r="D12" s="142">
        <f t="shared" si="0"/>
        <v>0.54248366013071891</v>
      </c>
    </row>
    <row r="13" spans="1:6" ht="15">
      <c r="A13" s="83" t="s">
        <v>263</v>
      </c>
      <c r="B13" s="43">
        <v>1044</v>
      </c>
      <c r="C13" s="14">
        <v>534</v>
      </c>
      <c r="D13" s="142">
        <f t="shared" si="0"/>
        <v>0.5114942528735632</v>
      </c>
    </row>
    <row r="14" spans="1:6" ht="15">
      <c r="A14" s="83" t="s">
        <v>259</v>
      </c>
      <c r="B14" s="43">
        <v>720</v>
      </c>
      <c r="C14" s="14">
        <v>363</v>
      </c>
      <c r="D14" s="142">
        <f t="shared" si="0"/>
        <v>0.50416666666666665</v>
      </c>
    </row>
    <row r="15" spans="1:6" ht="15">
      <c r="A15" s="83" t="s">
        <v>268</v>
      </c>
      <c r="B15" s="43">
        <v>2190</v>
      </c>
      <c r="C15" s="14">
        <v>1065</v>
      </c>
      <c r="D15" s="142">
        <f t="shared" si="0"/>
        <v>0.4863013698630137</v>
      </c>
    </row>
    <row r="16" spans="1:6" ht="15">
      <c r="A16" s="83" t="s">
        <v>265</v>
      </c>
      <c r="B16" s="43">
        <v>1518</v>
      </c>
      <c r="C16" s="14">
        <v>687</v>
      </c>
      <c r="D16" s="142">
        <f t="shared" si="0"/>
        <v>0.4525691699604743</v>
      </c>
    </row>
    <row r="17" spans="1:4" ht="15">
      <c r="A17" s="83" t="s">
        <v>264</v>
      </c>
      <c r="B17" s="43">
        <v>789</v>
      </c>
      <c r="C17" s="14">
        <v>330</v>
      </c>
      <c r="D17" s="142">
        <f t="shared" si="0"/>
        <v>0.41825095057034223</v>
      </c>
    </row>
    <row r="18" spans="1:4" ht="15">
      <c r="A18" s="83" t="s">
        <v>266</v>
      </c>
      <c r="B18" s="43">
        <v>1194</v>
      </c>
      <c r="C18" s="14">
        <v>483</v>
      </c>
      <c r="D18" s="142">
        <f t="shared" si="0"/>
        <v>0.40452261306532661</v>
      </c>
    </row>
    <row r="19" spans="1:4" ht="15">
      <c r="A19" s="83" t="s">
        <v>258</v>
      </c>
      <c r="B19" s="43">
        <v>471</v>
      </c>
      <c r="C19" s="14">
        <v>174</v>
      </c>
      <c r="D19" s="142">
        <f t="shared" si="0"/>
        <v>0.36942675159235666</v>
      </c>
    </row>
    <row r="20" spans="1:4" ht="15">
      <c r="A20" s="83" t="s">
        <v>261</v>
      </c>
      <c r="B20" s="43">
        <v>894</v>
      </c>
      <c r="C20" s="14">
        <v>324</v>
      </c>
      <c r="D20" s="142">
        <f t="shared" si="0"/>
        <v>0.36241610738255031</v>
      </c>
    </row>
    <row r="21" spans="1:4" ht="15">
      <c r="A21" s="83" t="s">
        <v>257</v>
      </c>
      <c r="B21" s="43">
        <v>681</v>
      </c>
      <c r="C21" s="14">
        <v>237</v>
      </c>
      <c r="D21" s="142">
        <f t="shared" si="0"/>
        <v>0.34801762114537443</v>
      </c>
    </row>
    <row r="22" spans="1:4" ht="15.75" thickBot="1">
      <c r="A22" s="84" t="s">
        <v>262</v>
      </c>
      <c r="B22" s="101">
        <v>1008</v>
      </c>
      <c r="C22" s="19">
        <v>294</v>
      </c>
      <c r="D22" s="144">
        <f t="shared" si="0"/>
        <v>0.29166666666666669</v>
      </c>
    </row>
    <row r="25" spans="1:4" ht="15" thickBot="1"/>
    <row r="26" spans="1:4" ht="30">
      <c r="A26" s="81" t="s">
        <v>454</v>
      </c>
      <c r="B26" s="147" t="s">
        <v>254</v>
      </c>
      <c r="C26" s="147" t="s">
        <v>424</v>
      </c>
      <c r="D26" s="304" t="s">
        <v>491</v>
      </c>
    </row>
    <row r="27" spans="1:4" ht="15">
      <c r="A27" s="82" t="s">
        <v>269</v>
      </c>
      <c r="B27" s="278">
        <v>1518</v>
      </c>
      <c r="C27" s="268">
        <v>561</v>
      </c>
      <c r="D27" s="150">
        <f>C27/B27</f>
        <v>0.36956521739130432</v>
      </c>
    </row>
    <row r="28" spans="1:4" ht="15">
      <c r="A28" s="83" t="s">
        <v>270</v>
      </c>
      <c r="B28" s="43">
        <v>5856</v>
      </c>
      <c r="C28" s="14">
        <v>2133</v>
      </c>
      <c r="D28" s="142">
        <f>C28/B28</f>
        <v>0.36424180327868855</v>
      </c>
    </row>
    <row r="29" spans="1:4" ht="15">
      <c r="A29" s="83" t="s">
        <v>271</v>
      </c>
      <c r="B29" s="43">
        <v>1350</v>
      </c>
      <c r="C29" s="14">
        <v>663</v>
      </c>
      <c r="D29" s="142">
        <f>C29/B29</f>
        <v>0.49111111111111111</v>
      </c>
    </row>
    <row r="30" spans="1:4" ht="15">
      <c r="A30" s="83" t="s">
        <v>272</v>
      </c>
      <c r="B30" s="43">
        <v>2346</v>
      </c>
      <c r="C30" s="14">
        <v>1440</v>
      </c>
      <c r="D30" s="142">
        <f>C30/B30</f>
        <v>0.61381074168797956</v>
      </c>
    </row>
    <row r="31" spans="1:4" ht="15.75" thickBot="1">
      <c r="A31" s="84" t="s">
        <v>273</v>
      </c>
      <c r="B31" s="101">
        <v>138</v>
      </c>
      <c r="C31" s="19">
        <v>93</v>
      </c>
      <c r="D31" s="144">
        <f>C31/B31</f>
        <v>0.67391304347826086</v>
      </c>
    </row>
    <row r="37" spans="1:3" ht="15" thickBot="1">
      <c r="A37" s="325" t="s">
        <v>490</v>
      </c>
    </row>
    <row r="38" spans="1:3" ht="30">
      <c r="A38" s="81" t="s">
        <v>453</v>
      </c>
      <c r="B38" s="343" t="s">
        <v>493</v>
      </c>
      <c r="C38" s="342" t="s">
        <v>491</v>
      </c>
    </row>
    <row r="39" spans="1:3" ht="15">
      <c r="A39" s="82" t="s">
        <v>267</v>
      </c>
      <c r="B39" s="43">
        <v>252</v>
      </c>
      <c r="C39" s="142">
        <v>0.61904761904761907</v>
      </c>
    </row>
    <row r="40" spans="1:3" ht="15">
      <c r="A40" s="83" t="s">
        <v>260</v>
      </c>
      <c r="B40" s="43">
        <v>459</v>
      </c>
      <c r="C40" s="142">
        <v>0.54248366013071891</v>
      </c>
    </row>
    <row r="41" spans="1:3" ht="15">
      <c r="A41" s="83" t="s">
        <v>263</v>
      </c>
      <c r="B41" s="43">
        <v>1044</v>
      </c>
      <c r="C41" s="142">
        <v>0.5114942528735632</v>
      </c>
    </row>
    <row r="42" spans="1:3" ht="15">
      <c r="A42" s="83" t="s">
        <v>259</v>
      </c>
      <c r="B42" s="43">
        <v>720</v>
      </c>
      <c r="C42" s="142">
        <v>0.50416666666666665</v>
      </c>
    </row>
    <row r="43" spans="1:3" ht="15">
      <c r="A43" s="83" t="s">
        <v>268</v>
      </c>
      <c r="B43" s="43">
        <v>2190</v>
      </c>
      <c r="C43" s="142">
        <v>0.4863013698630137</v>
      </c>
    </row>
    <row r="44" spans="1:3" ht="15">
      <c r="A44" s="83" t="s">
        <v>265</v>
      </c>
      <c r="B44" s="43">
        <v>1518</v>
      </c>
      <c r="C44" s="142">
        <v>0.4525691699604743</v>
      </c>
    </row>
    <row r="45" spans="1:3" ht="15">
      <c r="A45" s="83" t="s">
        <v>264</v>
      </c>
      <c r="B45" s="43">
        <v>789</v>
      </c>
      <c r="C45" s="142">
        <v>0.41825095057034223</v>
      </c>
    </row>
    <row r="46" spans="1:3" ht="15">
      <c r="A46" s="83" t="s">
        <v>266</v>
      </c>
      <c r="B46" s="43">
        <v>1194</v>
      </c>
      <c r="C46" s="142">
        <v>0.40452261306532661</v>
      </c>
    </row>
    <row r="47" spans="1:3" ht="15">
      <c r="A47" s="83" t="s">
        <v>258</v>
      </c>
      <c r="B47" s="43">
        <v>471</v>
      </c>
      <c r="C47" s="142">
        <v>0.36942675159235666</v>
      </c>
    </row>
    <row r="48" spans="1:3" ht="15">
      <c r="A48" s="83" t="s">
        <v>261</v>
      </c>
      <c r="B48" s="43">
        <v>894</v>
      </c>
      <c r="C48" s="142">
        <v>0.36241610738255031</v>
      </c>
    </row>
    <row r="49" spans="1:3" ht="15">
      <c r="A49" s="83" t="s">
        <v>257</v>
      </c>
      <c r="B49" s="43">
        <v>681</v>
      </c>
      <c r="C49" s="142">
        <v>0.34801762114537443</v>
      </c>
    </row>
    <row r="50" spans="1:3" ht="15.75" thickBot="1">
      <c r="A50" s="84" t="s">
        <v>262</v>
      </c>
      <c r="B50" s="101">
        <v>1008</v>
      </c>
      <c r="C50" s="144">
        <v>0.29166666666666669</v>
      </c>
    </row>
    <row r="53" spans="1:3" ht="15" thickBot="1">
      <c r="A53" s="325" t="s">
        <v>492</v>
      </c>
    </row>
    <row r="54" spans="1:3" ht="30">
      <c r="A54" s="81" t="s">
        <v>454</v>
      </c>
      <c r="B54" s="343" t="s">
        <v>493</v>
      </c>
      <c r="C54" s="304" t="s">
        <v>491</v>
      </c>
    </row>
    <row r="55" spans="1:3" ht="15">
      <c r="A55" s="82" t="s">
        <v>269</v>
      </c>
      <c r="B55" s="278">
        <v>1518</v>
      </c>
      <c r="C55" s="150">
        <v>0.36956521739130432</v>
      </c>
    </row>
    <row r="56" spans="1:3" ht="15">
      <c r="A56" s="83" t="s">
        <v>270</v>
      </c>
      <c r="B56" s="43">
        <v>5856</v>
      </c>
      <c r="C56" s="142">
        <v>0.36424180327868855</v>
      </c>
    </row>
    <row r="57" spans="1:3" ht="15">
      <c r="A57" s="83" t="s">
        <v>271</v>
      </c>
      <c r="B57" s="43">
        <v>1350</v>
      </c>
      <c r="C57" s="142">
        <v>0.49111111111111111</v>
      </c>
    </row>
    <row r="58" spans="1:3" ht="15">
      <c r="A58" s="83" t="s">
        <v>272</v>
      </c>
      <c r="B58" s="43">
        <v>2346</v>
      </c>
      <c r="C58" s="142">
        <v>0.61381074168797956</v>
      </c>
    </row>
    <row r="59" spans="1:3" ht="15.75" thickBot="1">
      <c r="A59" s="84" t="s">
        <v>273</v>
      </c>
      <c r="B59" s="101">
        <v>138</v>
      </c>
      <c r="C59" s="144">
        <v>0.67391304347826086</v>
      </c>
    </row>
  </sheetData>
  <sortState ref="A11:D22">
    <sortCondition descending="1" ref="D11"/>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FF4B3-C2C9-4F1E-B1F6-C698BDA486B7}">
  <dimension ref="A1:F38"/>
  <sheetViews>
    <sheetView topLeftCell="A13" workbookViewId="0">
      <selection activeCell="A3" sqref="A3"/>
    </sheetView>
  </sheetViews>
  <sheetFormatPr defaultRowHeight="14.25"/>
  <cols>
    <col min="1" max="1" width="42.375" style="7" bestFit="1" customWidth="1"/>
    <col min="2" max="2" width="13.75" style="106" customWidth="1"/>
    <col min="3" max="4" width="25.75" style="106" customWidth="1"/>
    <col min="5" max="16384" width="9" style="7"/>
  </cols>
  <sheetData>
    <row r="1" spans="1:6" s="5" customFormat="1" ht="18.75">
      <c r="A1" s="2" t="s">
        <v>252</v>
      </c>
      <c r="B1" s="158"/>
      <c r="C1" s="158"/>
      <c r="D1" s="158"/>
    </row>
    <row r="2" spans="1:6" s="5" customFormat="1" ht="15">
      <c r="A2" s="87" t="s">
        <v>494</v>
      </c>
      <c r="B2" s="158"/>
      <c r="C2" s="158"/>
      <c r="D2" s="158"/>
    </row>
    <row r="3" spans="1:6" s="5" customFormat="1" ht="15">
      <c r="A3" s="3" t="s">
        <v>2</v>
      </c>
      <c r="B3" s="121"/>
      <c r="C3" s="121"/>
      <c r="D3" s="121"/>
      <c r="E3" s="3"/>
      <c r="F3" s="3"/>
    </row>
    <row r="4" spans="1:6" s="5" customFormat="1" ht="15">
      <c r="A4" s="3" t="s">
        <v>253</v>
      </c>
      <c r="B4" s="121"/>
      <c r="C4" s="121"/>
      <c r="D4" s="121"/>
      <c r="E4" s="3"/>
      <c r="F4" s="3"/>
    </row>
    <row r="5" spans="1:6" s="5" customFormat="1" ht="15">
      <c r="A5" s="3" t="s">
        <v>255</v>
      </c>
      <c r="B5" s="158"/>
      <c r="C5" s="158"/>
      <c r="D5" s="158"/>
    </row>
    <row r="6" spans="1:6" s="5" customFormat="1" ht="15">
      <c r="B6" s="158"/>
      <c r="C6" s="158"/>
      <c r="D6" s="158"/>
    </row>
    <row r="7" spans="1:6" ht="15" thickBot="1"/>
    <row r="8" spans="1:6" ht="45">
      <c r="A8" s="81" t="s">
        <v>456</v>
      </c>
      <c r="B8" s="147" t="s">
        <v>254</v>
      </c>
      <c r="C8" s="147" t="s">
        <v>424</v>
      </c>
      <c r="D8" s="148" t="s">
        <v>455</v>
      </c>
    </row>
    <row r="9" spans="1:6" ht="15">
      <c r="A9" s="82" t="s">
        <v>413</v>
      </c>
      <c r="B9" s="278">
        <v>12</v>
      </c>
      <c r="C9" s="268">
        <v>9</v>
      </c>
      <c r="D9" s="150">
        <f>C9/B9</f>
        <v>0.75</v>
      </c>
    </row>
    <row r="10" spans="1:6" ht="15">
      <c r="A10" s="83" t="s">
        <v>203</v>
      </c>
      <c r="B10" s="43">
        <v>69</v>
      </c>
      <c r="C10" s="14">
        <v>51</v>
      </c>
      <c r="D10" s="142">
        <f t="shared" ref="D10:D21" si="0">C10/B10</f>
        <v>0.73913043478260865</v>
      </c>
    </row>
    <row r="11" spans="1:6" ht="15">
      <c r="A11" s="83" t="s">
        <v>414</v>
      </c>
      <c r="B11" s="43">
        <v>225</v>
      </c>
      <c r="C11" s="14">
        <v>165</v>
      </c>
      <c r="D11" s="142">
        <f t="shared" si="0"/>
        <v>0.73333333333333328</v>
      </c>
    </row>
    <row r="12" spans="1:6" ht="15">
      <c r="A12" s="83" t="s">
        <v>415</v>
      </c>
      <c r="B12" s="43">
        <v>144</v>
      </c>
      <c r="C12" s="14">
        <v>102</v>
      </c>
      <c r="D12" s="142">
        <f t="shared" si="0"/>
        <v>0.70833333333333337</v>
      </c>
    </row>
    <row r="13" spans="1:6" ht="15">
      <c r="A13" s="83" t="s">
        <v>416</v>
      </c>
      <c r="B13" s="43">
        <v>276</v>
      </c>
      <c r="C13" s="14">
        <v>192</v>
      </c>
      <c r="D13" s="142">
        <f t="shared" si="0"/>
        <v>0.69565217391304346</v>
      </c>
    </row>
    <row r="14" spans="1:6" ht="15">
      <c r="A14" s="83" t="s">
        <v>417</v>
      </c>
      <c r="B14" s="43">
        <v>78</v>
      </c>
      <c r="C14" s="14">
        <v>54</v>
      </c>
      <c r="D14" s="142">
        <f t="shared" si="0"/>
        <v>0.69230769230769229</v>
      </c>
    </row>
    <row r="15" spans="1:6" ht="15">
      <c r="A15" s="83" t="s">
        <v>418</v>
      </c>
      <c r="B15" s="43">
        <v>9</v>
      </c>
      <c r="C15" s="14">
        <v>6</v>
      </c>
      <c r="D15" s="142">
        <f t="shared" si="0"/>
        <v>0.66666666666666663</v>
      </c>
    </row>
    <row r="16" spans="1:6" ht="15">
      <c r="A16" s="83" t="s">
        <v>419</v>
      </c>
      <c r="B16" s="43">
        <v>30</v>
      </c>
      <c r="C16" s="14">
        <v>18</v>
      </c>
      <c r="D16" s="142">
        <f t="shared" si="0"/>
        <v>0.6</v>
      </c>
    </row>
    <row r="17" spans="1:4" ht="15">
      <c r="A17" s="83" t="s">
        <v>420</v>
      </c>
      <c r="B17" s="43">
        <v>21</v>
      </c>
      <c r="C17" s="14">
        <v>12</v>
      </c>
      <c r="D17" s="142">
        <f t="shared" si="0"/>
        <v>0.5714285714285714</v>
      </c>
    </row>
    <row r="18" spans="1:4" ht="15">
      <c r="A18" s="83" t="s">
        <v>421</v>
      </c>
      <c r="B18" s="43">
        <v>75</v>
      </c>
      <c r="C18" s="14">
        <v>42</v>
      </c>
      <c r="D18" s="142">
        <f t="shared" si="0"/>
        <v>0.56000000000000005</v>
      </c>
    </row>
    <row r="19" spans="1:4" ht="15">
      <c r="A19" s="83" t="s">
        <v>422</v>
      </c>
      <c r="B19" s="43">
        <v>12</v>
      </c>
      <c r="C19" s="14">
        <v>6</v>
      </c>
      <c r="D19" s="142">
        <f t="shared" si="0"/>
        <v>0.5</v>
      </c>
    </row>
    <row r="20" spans="1:4" ht="15">
      <c r="A20" s="83" t="s">
        <v>423</v>
      </c>
      <c r="B20" s="43">
        <v>156</v>
      </c>
      <c r="C20" s="14">
        <v>66</v>
      </c>
      <c r="D20" s="142">
        <f t="shared" si="0"/>
        <v>0.42307692307692307</v>
      </c>
    </row>
    <row r="21" spans="1:4" ht="15.75" thickBot="1">
      <c r="A21" s="84" t="s">
        <v>181</v>
      </c>
      <c r="B21" s="101">
        <v>750</v>
      </c>
      <c r="C21" s="19">
        <v>222</v>
      </c>
      <c r="D21" s="144">
        <f t="shared" si="0"/>
        <v>0.29599999999999999</v>
      </c>
    </row>
    <row r="22" spans="1:4">
      <c r="A22" s="76"/>
      <c r="B22" s="179"/>
      <c r="C22" s="180"/>
      <c r="D22" s="181"/>
    </row>
    <row r="23" spans="1:4">
      <c r="A23" s="179"/>
      <c r="B23" s="180"/>
      <c r="C23" s="105"/>
      <c r="D23" s="7"/>
    </row>
    <row r="24" spans="1:4" ht="15" thickBot="1">
      <c r="A24" s="325" t="s">
        <v>494</v>
      </c>
      <c r="B24" s="180"/>
      <c r="C24" s="181"/>
      <c r="D24" s="7"/>
    </row>
    <row r="25" spans="1:4" ht="30">
      <c r="A25" s="81" t="s">
        <v>456</v>
      </c>
      <c r="B25" s="343" t="s">
        <v>493</v>
      </c>
      <c r="C25" s="304" t="s">
        <v>491</v>
      </c>
      <c r="D25" s="7"/>
    </row>
    <row r="26" spans="1:4" ht="15">
      <c r="A26" s="82" t="s">
        <v>413</v>
      </c>
      <c r="B26" s="278">
        <v>12</v>
      </c>
      <c r="C26" s="150">
        <v>0.75</v>
      </c>
      <c r="D26" s="7"/>
    </row>
    <row r="27" spans="1:4" ht="15">
      <c r="A27" s="83" t="s">
        <v>203</v>
      </c>
      <c r="B27" s="43">
        <v>69</v>
      </c>
      <c r="C27" s="142">
        <v>0.73913043478260865</v>
      </c>
      <c r="D27" s="7"/>
    </row>
    <row r="28" spans="1:4" ht="15">
      <c r="A28" s="83" t="s">
        <v>414</v>
      </c>
      <c r="B28" s="43">
        <v>225</v>
      </c>
      <c r="C28" s="142">
        <v>0.73333333333333328</v>
      </c>
      <c r="D28" s="7"/>
    </row>
    <row r="29" spans="1:4" ht="15">
      <c r="A29" s="83" t="s">
        <v>415</v>
      </c>
      <c r="B29" s="43">
        <v>144</v>
      </c>
      <c r="C29" s="142">
        <v>0.70833333333333337</v>
      </c>
      <c r="D29" s="7"/>
    </row>
    <row r="30" spans="1:4" ht="15">
      <c r="A30" s="83" t="s">
        <v>416</v>
      </c>
      <c r="B30" s="43">
        <v>276</v>
      </c>
      <c r="C30" s="142">
        <v>0.69565217391304346</v>
      </c>
      <c r="D30" s="7"/>
    </row>
    <row r="31" spans="1:4" ht="15">
      <c r="A31" s="83" t="s">
        <v>417</v>
      </c>
      <c r="B31" s="43">
        <v>78</v>
      </c>
      <c r="C31" s="142">
        <v>0.69230769230769229</v>
      </c>
      <c r="D31" s="7"/>
    </row>
    <row r="32" spans="1:4" ht="15">
      <c r="A32" s="83" t="s">
        <v>418</v>
      </c>
      <c r="B32" s="43">
        <v>9</v>
      </c>
      <c r="C32" s="142">
        <v>0.66666666666666663</v>
      </c>
      <c r="D32" s="7"/>
    </row>
    <row r="33" spans="1:4" ht="15">
      <c r="A33" s="83" t="s">
        <v>419</v>
      </c>
      <c r="B33" s="43">
        <v>30</v>
      </c>
      <c r="C33" s="142">
        <v>0.6</v>
      </c>
      <c r="D33" s="7"/>
    </row>
    <row r="34" spans="1:4" ht="15">
      <c r="A34" s="83" t="s">
        <v>420</v>
      </c>
      <c r="B34" s="43">
        <v>21</v>
      </c>
      <c r="C34" s="142">
        <v>0.5714285714285714</v>
      </c>
      <c r="D34" s="7"/>
    </row>
    <row r="35" spans="1:4" ht="15">
      <c r="A35" s="83" t="s">
        <v>421</v>
      </c>
      <c r="B35" s="43">
        <v>75</v>
      </c>
      <c r="C35" s="142">
        <v>0.56000000000000005</v>
      </c>
      <c r="D35" s="7"/>
    </row>
    <row r="36" spans="1:4" ht="15">
      <c r="A36" s="83" t="s">
        <v>422</v>
      </c>
      <c r="B36" s="43">
        <v>12</v>
      </c>
      <c r="C36" s="142">
        <v>0.5</v>
      </c>
      <c r="D36" s="7"/>
    </row>
    <row r="37" spans="1:4" ht="15">
      <c r="A37" s="83" t="s">
        <v>423</v>
      </c>
      <c r="B37" s="43">
        <v>156</v>
      </c>
      <c r="C37" s="142">
        <v>0.42307692307692307</v>
      </c>
      <c r="D37" s="7"/>
    </row>
    <row r="38" spans="1:4" ht="15.75" thickBot="1">
      <c r="A38" s="84" t="s">
        <v>181</v>
      </c>
      <c r="B38" s="101">
        <v>750</v>
      </c>
      <c r="C38" s="144">
        <v>0.29599999999999999</v>
      </c>
      <c r="D38" s="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3"/>
  <sheetViews>
    <sheetView tabSelected="1" zoomScale="80" zoomScaleNormal="80" workbookViewId="0">
      <selection activeCell="C20" sqref="C20"/>
    </sheetView>
  </sheetViews>
  <sheetFormatPr defaultRowHeight="15"/>
  <cols>
    <col min="1" max="1" width="15.75" style="109" customWidth="1"/>
    <col min="2" max="2" width="16.25" style="109" bestFit="1" customWidth="1"/>
    <col min="3" max="3" width="93.625" style="109" customWidth="1"/>
    <col min="4" max="4" width="82.25" style="109" customWidth="1"/>
    <col min="5" max="5" width="8.625" style="109" customWidth="1"/>
    <col min="6" max="16384" width="9" style="109"/>
  </cols>
  <sheetData>
    <row r="1" spans="1:4" ht="15.75">
      <c r="A1" s="120" t="s">
        <v>3</v>
      </c>
    </row>
    <row r="2" spans="1:4" ht="15.75" thickBot="1"/>
    <row r="3" spans="1:4">
      <c r="A3" s="117" t="s">
        <v>4</v>
      </c>
      <c r="B3" s="118" t="s">
        <v>5</v>
      </c>
      <c r="C3" s="118" t="s">
        <v>58</v>
      </c>
      <c r="D3" s="119" t="s">
        <v>6</v>
      </c>
    </row>
    <row r="4" spans="1:4">
      <c r="A4" s="36" t="s">
        <v>7</v>
      </c>
      <c r="B4" s="112" t="s">
        <v>21</v>
      </c>
      <c r="C4" s="112" t="s">
        <v>325</v>
      </c>
      <c r="D4" s="110" t="s">
        <v>20</v>
      </c>
    </row>
    <row r="5" spans="1:4">
      <c r="A5" s="36" t="s">
        <v>7</v>
      </c>
      <c r="B5" s="112" t="s">
        <v>22</v>
      </c>
      <c r="C5" s="112" t="s">
        <v>60</v>
      </c>
      <c r="D5" s="110" t="s">
        <v>20</v>
      </c>
    </row>
    <row r="6" spans="1:4">
      <c r="A6" s="36" t="s">
        <v>7</v>
      </c>
      <c r="B6" s="112" t="s">
        <v>25</v>
      </c>
      <c r="C6" s="112" t="s">
        <v>61</v>
      </c>
      <c r="D6" s="110" t="s">
        <v>20</v>
      </c>
    </row>
    <row r="7" spans="1:4">
      <c r="A7" s="36" t="s">
        <v>7</v>
      </c>
      <c r="B7" s="112" t="s">
        <v>26</v>
      </c>
      <c r="C7" s="112" t="s">
        <v>62</v>
      </c>
      <c r="D7" s="110" t="s">
        <v>20</v>
      </c>
    </row>
    <row r="8" spans="1:4">
      <c r="A8" s="36" t="s">
        <v>8</v>
      </c>
      <c r="B8" s="112" t="s">
        <v>23</v>
      </c>
      <c r="C8" s="112" t="s">
        <v>63</v>
      </c>
      <c r="D8" s="110" t="s">
        <v>105</v>
      </c>
    </row>
    <row r="9" spans="1:4">
      <c r="A9" s="36" t="s">
        <v>8</v>
      </c>
      <c r="B9" s="112" t="s">
        <v>24</v>
      </c>
      <c r="C9" s="112" t="s">
        <v>64</v>
      </c>
      <c r="D9" s="110" t="s">
        <v>105</v>
      </c>
    </row>
    <row r="10" spans="1:4">
      <c r="A10" s="36" t="s">
        <v>9</v>
      </c>
      <c r="B10" s="112" t="s">
        <v>27</v>
      </c>
      <c r="C10" s="112" t="s">
        <v>65</v>
      </c>
      <c r="D10" s="110" t="s">
        <v>120</v>
      </c>
    </row>
    <row r="11" spans="1:4">
      <c r="A11" s="36" t="s">
        <v>9</v>
      </c>
      <c r="B11" s="112" t="s">
        <v>28</v>
      </c>
      <c r="C11" s="112" t="s">
        <v>68</v>
      </c>
      <c r="D11" s="110" t="s">
        <v>120</v>
      </c>
    </row>
    <row r="12" spans="1:4">
      <c r="A12" s="36" t="s">
        <v>9</v>
      </c>
      <c r="B12" s="112" t="s">
        <v>29</v>
      </c>
      <c r="C12" s="112" t="s">
        <v>66</v>
      </c>
      <c r="D12" s="110" t="s">
        <v>120</v>
      </c>
    </row>
    <row r="13" spans="1:4">
      <c r="A13" s="36" t="s">
        <v>9</v>
      </c>
      <c r="B13" s="112" t="s">
        <v>30</v>
      </c>
      <c r="C13" s="112" t="s">
        <v>67</v>
      </c>
      <c r="D13" s="110" t="s">
        <v>120</v>
      </c>
    </row>
    <row r="14" spans="1:4">
      <c r="A14" s="36" t="s">
        <v>328</v>
      </c>
      <c r="B14" s="112" t="s">
        <v>32</v>
      </c>
      <c r="C14" s="112" t="s">
        <v>462</v>
      </c>
      <c r="D14" s="110" t="s">
        <v>553</v>
      </c>
    </row>
    <row r="15" spans="1:4">
      <c r="A15" s="36" t="s">
        <v>328</v>
      </c>
      <c r="B15" s="112" t="s">
        <v>34</v>
      </c>
      <c r="C15" s="112" t="s">
        <v>464</v>
      </c>
      <c r="D15" s="110" t="s">
        <v>553</v>
      </c>
    </row>
    <row r="16" spans="1:4">
      <c r="A16" s="36" t="s">
        <v>329</v>
      </c>
      <c r="B16" s="112" t="s">
        <v>33</v>
      </c>
      <c r="C16" s="112" t="s">
        <v>463</v>
      </c>
      <c r="D16" s="110" t="s">
        <v>553</v>
      </c>
    </row>
    <row r="17" spans="1:4">
      <c r="A17" s="36" t="s">
        <v>330</v>
      </c>
      <c r="B17" s="112" t="s">
        <v>35</v>
      </c>
      <c r="C17" s="112" t="s">
        <v>69</v>
      </c>
      <c r="D17" s="110" t="s">
        <v>411</v>
      </c>
    </row>
    <row r="18" spans="1:4" ht="29.25" customHeight="1">
      <c r="A18" s="36" t="s">
        <v>332</v>
      </c>
      <c r="B18" s="112" t="s">
        <v>59</v>
      </c>
      <c r="C18" s="352" t="s">
        <v>577</v>
      </c>
      <c r="D18" s="110" t="s">
        <v>331</v>
      </c>
    </row>
    <row r="19" spans="1:4">
      <c r="A19" s="36" t="s">
        <v>333</v>
      </c>
      <c r="B19" s="112" t="s">
        <v>36</v>
      </c>
      <c r="C19" s="112" t="s">
        <v>70</v>
      </c>
      <c r="D19" s="110" t="s">
        <v>331</v>
      </c>
    </row>
    <row r="20" spans="1:4">
      <c r="A20" s="36" t="s">
        <v>333</v>
      </c>
      <c r="B20" s="112" t="s">
        <v>37</v>
      </c>
      <c r="C20" s="112" t="s">
        <v>71</v>
      </c>
      <c r="D20" s="110" t="s">
        <v>331</v>
      </c>
    </row>
    <row r="21" spans="1:4">
      <c r="A21" s="36" t="s">
        <v>335</v>
      </c>
      <c r="B21" s="112" t="s">
        <v>38</v>
      </c>
      <c r="C21" s="112" t="s">
        <v>72</v>
      </c>
      <c r="D21" s="110" t="s">
        <v>334</v>
      </c>
    </row>
    <row r="22" spans="1:4">
      <c r="A22" s="36" t="s">
        <v>336</v>
      </c>
      <c r="B22" s="112" t="s">
        <v>39</v>
      </c>
      <c r="C22" s="352" t="s">
        <v>578</v>
      </c>
      <c r="D22" s="110" t="s">
        <v>334</v>
      </c>
    </row>
    <row r="23" spans="1:4">
      <c r="A23" s="36" t="s">
        <v>337</v>
      </c>
      <c r="B23" s="112" t="s">
        <v>40</v>
      </c>
      <c r="C23" s="112" t="s">
        <v>579</v>
      </c>
      <c r="D23" s="110" t="s">
        <v>334</v>
      </c>
    </row>
    <row r="24" spans="1:4">
      <c r="A24" s="36" t="s">
        <v>337</v>
      </c>
      <c r="B24" s="112" t="s">
        <v>41</v>
      </c>
      <c r="C24" s="112" t="s">
        <v>580</v>
      </c>
      <c r="D24" s="110" t="s">
        <v>334</v>
      </c>
    </row>
    <row r="25" spans="1:4">
      <c r="A25" s="36" t="s">
        <v>337</v>
      </c>
      <c r="B25" s="112" t="s">
        <v>42</v>
      </c>
      <c r="C25" s="112" t="s">
        <v>581</v>
      </c>
      <c r="D25" s="110" t="s">
        <v>334</v>
      </c>
    </row>
    <row r="26" spans="1:4">
      <c r="A26" s="36" t="s">
        <v>338</v>
      </c>
      <c r="B26" s="112" t="s">
        <v>43</v>
      </c>
      <c r="C26" s="112" t="s">
        <v>73</v>
      </c>
      <c r="D26" s="110" t="s">
        <v>586</v>
      </c>
    </row>
    <row r="27" spans="1:4">
      <c r="A27" s="36" t="s">
        <v>339</v>
      </c>
      <c r="B27" s="112" t="s">
        <v>44</v>
      </c>
      <c r="C27" s="112" t="s">
        <v>74</v>
      </c>
      <c r="D27" s="110" t="s">
        <v>56</v>
      </c>
    </row>
    <row r="28" spans="1:4">
      <c r="A28" s="36" t="s">
        <v>341</v>
      </c>
      <c r="B28" s="112" t="s">
        <v>45</v>
      </c>
      <c r="C28" s="112" t="s">
        <v>75</v>
      </c>
      <c r="D28" s="110" t="s">
        <v>340</v>
      </c>
    </row>
    <row r="29" spans="1:4">
      <c r="A29" s="36" t="s">
        <v>343</v>
      </c>
      <c r="B29" s="112" t="s">
        <v>46</v>
      </c>
      <c r="C29" s="112" t="s">
        <v>76</v>
      </c>
      <c r="D29" s="110" t="s">
        <v>342</v>
      </c>
    </row>
    <row r="30" spans="1:4">
      <c r="A30" s="36" t="s">
        <v>344</v>
      </c>
      <c r="B30" s="112" t="s">
        <v>47</v>
      </c>
      <c r="C30" s="112" t="s">
        <v>77</v>
      </c>
      <c r="D30" s="110" t="s">
        <v>31</v>
      </c>
    </row>
    <row r="31" spans="1:4">
      <c r="A31" s="36" t="s">
        <v>344</v>
      </c>
      <c r="B31" s="112" t="s">
        <v>48</v>
      </c>
      <c r="C31" s="112" t="s">
        <v>78</v>
      </c>
      <c r="D31" s="110" t="s">
        <v>31</v>
      </c>
    </row>
    <row r="32" spans="1:4">
      <c r="A32" s="36" t="s">
        <v>554</v>
      </c>
      <c r="B32" s="112" t="s">
        <v>49</v>
      </c>
      <c r="C32" s="112" t="s">
        <v>79</v>
      </c>
      <c r="D32" s="110" t="s">
        <v>31</v>
      </c>
    </row>
    <row r="33" spans="1:4">
      <c r="A33" s="36" t="s">
        <v>555</v>
      </c>
      <c r="B33" s="112" t="s">
        <v>50</v>
      </c>
      <c r="C33" s="112" t="s">
        <v>80</v>
      </c>
      <c r="D33" s="110" t="s">
        <v>410</v>
      </c>
    </row>
    <row r="34" spans="1:4">
      <c r="A34" s="36" t="s">
        <v>555</v>
      </c>
      <c r="B34" s="112" t="s">
        <v>513</v>
      </c>
      <c r="C34" s="112" t="s">
        <v>81</v>
      </c>
      <c r="D34" s="110" t="s">
        <v>410</v>
      </c>
    </row>
    <row r="35" spans="1:4">
      <c r="A35" s="113" t="s">
        <v>555</v>
      </c>
      <c r="B35" s="114" t="s">
        <v>514</v>
      </c>
      <c r="C35" s="114" t="s">
        <v>82</v>
      </c>
      <c r="D35" s="115" t="s">
        <v>410</v>
      </c>
    </row>
    <row r="36" spans="1:4">
      <c r="A36" s="36" t="s">
        <v>10</v>
      </c>
      <c r="B36" s="112" t="s">
        <v>51</v>
      </c>
      <c r="C36" s="112" t="s">
        <v>84</v>
      </c>
      <c r="D36" s="110" t="s">
        <v>345</v>
      </c>
    </row>
    <row r="37" spans="1:4">
      <c r="A37" s="36" t="s">
        <v>10</v>
      </c>
      <c r="B37" s="112" t="s">
        <v>515</v>
      </c>
      <c r="C37" s="112" t="s">
        <v>83</v>
      </c>
      <c r="D37" s="110" t="s">
        <v>345</v>
      </c>
    </row>
    <row r="38" spans="1:4">
      <c r="A38" s="36" t="s">
        <v>10</v>
      </c>
      <c r="B38" s="112" t="s">
        <v>378</v>
      </c>
      <c r="C38" s="112" t="s">
        <v>87</v>
      </c>
      <c r="D38" s="110" t="s">
        <v>57</v>
      </c>
    </row>
    <row r="39" spans="1:4">
      <c r="A39" s="36" t="s">
        <v>11</v>
      </c>
      <c r="B39" s="112" t="s">
        <v>52</v>
      </c>
      <c r="C39" s="112" t="s">
        <v>85</v>
      </c>
      <c r="D39" s="110" t="s">
        <v>55</v>
      </c>
    </row>
    <row r="40" spans="1:4">
      <c r="A40" s="36" t="s">
        <v>12</v>
      </c>
      <c r="B40" s="112" t="s">
        <v>53</v>
      </c>
      <c r="C40" s="112" t="s">
        <v>86</v>
      </c>
      <c r="D40" s="110" t="s">
        <v>346</v>
      </c>
    </row>
    <row r="41" spans="1:4" ht="30">
      <c r="A41" s="355" t="s">
        <v>12</v>
      </c>
      <c r="B41" s="353" t="s">
        <v>54</v>
      </c>
      <c r="C41" s="352" t="s">
        <v>516</v>
      </c>
      <c r="D41" s="354" t="s">
        <v>346</v>
      </c>
    </row>
    <row r="42" spans="1:4">
      <c r="A42" s="355" t="s">
        <v>361</v>
      </c>
      <c r="B42" s="353" t="s">
        <v>326</v>
      </c>
      <c r="C42" s="352" t="s">
        <v>379</v>
      </c>
      <c r="D42" s="354" t="s">
        <v>380</v>
      </c>
    </row>
    <row r="43" spans="1:4" ht="15.75" thickBot="1">
      <c r="A43" s="37" t="s">
        <v>532</v>
      </c>
      <c r="B43" s="116" t="s">
        <v>556</v>
      </c>
      <c r="C43" s="116" t="s">
        <v>574</v>
      </c>
      <c r="D43" s="111" t="s">
        <v>587</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9881A-C7EB-456D-AAA5-F08C6574BBCB}">
  <dimension ref="A1:M108"/>
  <sheetViews>
    <sheetView topLeftCell="A58" workbookViewId="0">
      <selection activeCell="C63" sqref="C63"/>
    </sheetView>
  </sheetViews>
  <sheetFormatPr defaultRowHeight="14.25"/>
  <cols>
    <col min="1" max="1" width="18.5" style="7" customWidth="1"/>
    <col min="2" max="2" width="22.75" style="7" customWidth="1"/>
    <col min="3" max="3" width="21" style="7" customWidth="1"/>
    <col min="4" max="4" width="21.375" style="7" customWidth="1"/>
    <col min="5" max="5" width="25.25" style="7" customWidth="1"/>
    <col min="6" max="6" width="18.5" style="7" customWidth="1"/>
    <col min="7" max="7" width="17.125" style="7" customWidth="1"/>
    <col min="8" max="8" width="16.25" style="7" customWidth="1"/>
    <col min="9" max="9" width="15.875" style="7" customWidth="1"/>
    <col min="10" max="10" width="12" style="7" customWidth="1"/>
    <col min="11" max="11" width="15.5" style="7" customWidth="1"/>
    <col min="12" max="12" width="15.875" style="7" customWidth="1"/>
    <col min="13" max="13" width="15.75" style="7" customWidth="1"/>
    <col min="14" max="16384" width="9" style="7"/>
  </cols>
  <sheetData>
    <row r="1" spans="1:13" s="5" customFormat="1" ht="18.75">
      <c r="A1" s="2" t="s">
        <v>274</v>
      </c>
    </row>
    <row r="2" spans="1:13" s="5" customFormat="1" ht="15">
      <c r="A2" s="87" t="s">
        <v>495</v>
      </c>
    </row>
    <row r="3" spans="1:13" s="5" customFormat="1" ht="15">
      <c r="A3" s="3" t="s">
        <v>2</v>
      </c>
      <c r="B3" s="3"/>
      <c r="C3" s="3"/>
      <c r="D3" s="3"/>
      <c r="E3" s="3"/>
      <c r="F3" s="3"/>
    </row>
    <row r="4" spans="1:13" s="5" customFormat="1" ht="15">
      <c r="A4" s="3" t="s">
        <v>588</v>
      </c>
      <c r="B4" s="3"/>
      <c r="C4" s="3"/>
      <c r="D4" s="3"/>
      <c r="E4" s="3"/>
      <c r="F4" s="3"/>
    </row>
    <row r="5" spans="1:13" s="5" customFormat="1" ht="15">
      <c r="A5" s="246" t="s">
        <v>383</v>
      </c>
    </row>
    <row r="6" spans="1:13" s="5" customFormat="1" ht="15"/>
    <row r="9" spans="1:13" ht="15" thickBot="1"/>
    <row r="10" spans="1:13" ht="21.75" customHeight="1">
      <c r="A10" s="52"/>
      <c r="B10" s="455" t="s">
        <v>275</v>
      </c>
      <c r="C10" s="456"/>
      <c r="D10" s="458"/>
      <c r="E10" s="455" t="s">
        <v>276</v>
      </c>
      <c r="F10" s="456"/>
      <c r="G10" s="458"/>
      <c r="H10" s="465" t="s">
        <v>279</v>
      </c>
      <c r="I10" s="466"/>
      <c r="J10" s="470"/>
      <c r="K10" s="465" t="s">
        <v>280</v>
      </c>
      <c r="L10" s="466"/>
      <c r="M10" s="467"/>
    </row>
    <row r="11" spans="1:13" s="35" customFormat="1" ht="60">
      <c r="A11" s="97" t="s">
        <v>389</v>
      </c>
      <c r="B11" s="9" t="s">
        <v>502</v>
      </c>
      <c r="C11" s="10" t="s">
        <v>503</v>
      </c>
      <c r="D11" s="98" t="s">
        <v>504</v>
      </c>
      <c r="E11" s="9" t="s">
        <v>502</v>
      </c>
      <c r="F11" s="10" t="s">
        <v>503</v>
      </c>
      <c r="G11" s="98" t="s">
        <v>504</v>
      </c>
      <c r="H11" s="319" t="s">
        <v>277</v>
      </c>
      <c r="I11" s="319" t="s">
        <v>278</v>
      </c>
      <c r="J11" s="320" t="s">
        <v>241</v>
      </c>
      <c r="K11" s="319" t="s">
        <v>277</v>
      </c>
      <c r="L11" s="319" t="s">
        <v>278</v>
      </c>
      <c r="M11" s="321" t="s">
        <v>241</v>
      </c>
    </row>
    <row r="12" spans="1:13" ht="15">
      <c r="A12" s="23" t="s">
        <v>123</v>
      </c>
      <c r="B12" s="43">
        <v>2001</v>
      </c>
      <c r="C12" s="14">
        <v>1164</v>
      </c>
      <c r="D12" s="99">
        <v>0.63222748815165875</v>
      </c>
      <c r="E12" s="14">
        <v>582</v>
      </c>
      <c r="F12" s="14">
        <v>369</v>
      </c>
      <c r="G12" s="99">
        <v>0.61198738170347</v>
      </c>
      <c r="H12" s="14">
        <v>540</v>
      </c>
      <c r="I12" s="14">
        <v>186</v>
      </c>
      <c r="J12" s="99">
        <v>0.34444444444444444</v>
      </c>
      <c r="K12" s="14">
        <v>333</v>
      </c>
      <c r="L12" s="14">
        <v>183</v>
      </c>
      <c r="M12" s="16">
        <v>0.5495495495495496</v>
      </c>
    </row>
    <row r="13" spans="1:13" ht="15">
      <c r="A13" s="23" t="s">
        <v>124</v>
      </c>
      <c r="B13" s="43">
        <v>6255</v>
      </c>
      <c r="C13" s="14">
        <v>5580</v>
      </c>
      <c r="D13" s="99">
        <v>0.52851711026615966</v>
      </c>
      <c r="E13" s="14">
        <v>3990</v>
      </c>
      <c r="F13" s="14">
        <v>6168</v>
      </c>
      <c r="G13" s="99">
        <v>0.39279385705847608</v>
      </c>
      <c r="H13" s="14">
        <v>3837</v>
      </c>
      <c r="I13" s="14">
        <v>1626</v>
      </c>
      <c r="J13" s="99">
        <v>0.42376856919468336</v>
      </c>
      <c r="K13" s="14">
        <v>5907</v>
      </c>
      <c r="L13" s="14">
        <v>3321</v>
      </c>
      <c r="M13" s="16">
        <v>0.5622143219908583</v>
      </c>
    </row>
    <row r="14" spans="1:13" ht="15">
      <c r="A14" s="23" t="s">
        <v>125</v>
      </c>
      <c r="B14" s="43">
        <v>21441</v>
      </c>
      <c r="C14" s="14">
        <v>17745</v>
      </c>
      <c r="D14" s="99">
        <v>0.54715969989281887</v>
      </c>
      <c r="E14" s="14">
        <v>11187</v>
      </c>
      <c r="F14" s="14">
        <v>15696</v>
      </c>
      <c r="G14" s="99">
        <v>0.41613659189822566</v>
      </c>
      <c r="H14" s="14">
        <v>11085</v>
      </c>
      <c r="I14" s="14">
        <v>4923</v>
      </c>
      <c r="J14" s="99">
        <v>0.44411366711772665</v>
      </c>
      <c r="K14" s="14">
        <v>15723</v>
      </c>
      <c r="L14" s="14">
        <v>8991</v>
      </c>
      <c r="M14" s="16">
        <v>0.57183743560389244</v>
      </c>
    </row>
    <row r="15" spans="1:13" ht="15">
      <c r="A15" s="23" t="s">
        <v>126</v>
      </c>
      <c r="B15" s="43">
        <v>21291</v>
      </c>
      <c r="C15" s="14">
        <v>15057</v>
      </c>
      <c r="D15" s="99">
        <v>0.58575437438098388</v>
      </c>
      <c r="E15" s="14">
        <v>8841</v>
      </c>
      <c r="F15" s="14">
        <v>10683</v>
      </c>
      <c r="G15" s="99">
        <v>0.45282728948985862</v>
      </c>
      <c r="H15" s="14">
        <v>8844</v>
      </c>
      <c r="I15" s="14">
        <v>4008</v>
      </c>
      <c r="J15" s="99">
        <v>0.45318860244233378</v>
      </c>
      <c r="K15" s="14">
        <v>10719</v>
      </c>
      <c r="L15" s="14">
        <v>6300</v>
      </c>
      <c r="M15" s="16">
        <v>0.58774139378673385</v>
      </c>
    </row>
    <row r="16" spans="1:13" ht="15">
      <c r="A16" s="23" t="s">
        <v>127</v>
      </c>
      <c r="B16" s="43">
        <v>18483</v>
      </c>
      <c r="C16" s="14">
        <v>11718</v>
      </c>
      <c r="D16" s="99">
        <v>0.61199960266216347</v>
      </c>
      <c r="E16" s="14">
        <v>6360</v>
      </c>
      <c r="F16" s="14">
        <v>7308</v>
      </c>
      <c r="G16" s="99">
        <v>0.46532045654082527</v>
      </c>
      <c r="H16" s="14">
        <v>6264</v>
      </c>
      <c r="I16" s="14">
        <v>2841</v>
      </c>
      <c r="J16" s="99">
        <v>0.45354406130268199</v>
      </c>
      <c r="K16" s="14">
        <v>7320</v>
      </c>
      <c r="L16" s="14">
        <v>4371</v>
      </c>
      <c r="M16" s="16">
        <v>0.59713114754098362</v>
      </c>
    </row>
    <row r="17" spans="1:13" ht="15">
      <c r="A17" s="23" t="s">
        <v>128</v>
      </c>
      <c r="B17" s="13">
        <v>17970</v>
      </c>
      <c r="C17" s="14">
        <v>10242</v>
      </c>
      <c r="D17" s="99">
        <v>0.63696299447043814</v>
      </c>
      <c r="E17" s="14">
        <v>5112</v>
      </c>
      <c r="F17" s="14">
        <v>6021</v>
      </c>
      <c r="G17" s="99">
        <v>0.45917542441390463</v>
      </c>
      <c r="H17" s="14">
        <v>5034</v>
      </c>
      <c r="I17" s="14">
        <v>2385</v>
      </c>
      <c r="J17" s="99">
        <v>0.47377830750893923</v>
      </c>
      <c r="K17" s="14">
        <v>6003</v>
      </c>
      <c r="L17" s="14">
        <v>3567</v>
      </c>
      <c r="M17" s="16">
        <v>0.59420289855072461</v>
      </c>
    </row>
    <row r="18" spans="1:13" ht="15">
      <c r="A18" s="23" t="s">
        <v>129</v>
      </c>
      <c r="B18" s="13">
        <v>21228</v>
      </c>
      <c r="C18" s="14">
        <v>10278</v>
      </c>
      <c r="D18" s="99">
        <v>0.67377642353837364</v>
      </c>
      <c r="E18" s="14">
        <v>5064</v>
      </c>
      <c r="F18" s="14">
        <v>5643</v>
      </c>
      <c r="G18" s="99">
        <v>0.47296161389745028</v>
      </c>
      <c r="H18" s="14">
        <v>4875</v>
      </c>
      <c r="I18" s="14">
        <v>2427</v>
      </c>
      <c r="J18" s="99">
        <v>0.49784615384615383</v>
      </c>
      <c r="K18" s="14">
        <v>5598</v>
      </c>
      <c r="L18" s="14">
        <v>3381</v>
      </c>
      <c r="M18" s="16">
        <v>0.60396570203644162</v>
      </c>
    </row>
    <row r="19" spans="1:13" ht="15">
      <c r="A19" s="23" t="s">
        <v>130</v>
      </c>
      <c r="B19" s="13">
        <v>22140</v>
      </c>
      <c r="C19" s="14">
        <v>10563</v>
      </c>
      <c r="D19" s="99">
        <v>0.67700210989817444</v>
      </c>
      <c r="E19" s="14">
        <v>4470</v>
      </c>
      <c r="F19" s="14">
        <v>5541</v>
      </c>
      <c r="G19" s="99">
        <v>0.44650884027569676</v>
      </c>
      <c r="H19" s="14">
        <v>4266</v>
      </c>
      <c r="I19" s="14">
        <v>2151</v>
      </c>
      <c r="J19" s="99">
        <v>0.50421940928270037</v>
      </c>
      <c r="K19" s="14">
        <v>5475</v>
      </c>
      <c r="L19" s="14">
        <v>3210</v>
      </c>
      <c r="M19" s="16">
        <v>0.58630136986301373</v>
      </c>
    </row>
    <row r="20" spans="1:13" ht="15">
      <c r="A20" s="23" t="s">
        <v>131</v>
      </c>
      <c r="B20" s="13">
        <v>22947</v>
      </c>
      <c r="C20" s="14">
        <v>11070</v>
      </c>
      <c r="D20" s="99">
        <v>0.67457447746714883</v>
      </c>
      <c r="E20" s="14">
        <v>3903</v>
      </c>
      <c r="F20" s="14">
        <v>5190</v>
      </c>
      <c r="G20" s="99">
        <v>0.42923127680633455</v>
      </c>
      <c r="H20" s="14">
        <v>3555</v>
      </c>
      <c r="I20" s="14">
        <v>1893</v>
      </c>
      <c r="J20" s="99">
        <v>0.53248945147679327</v>
      </c>
      <c r="K20" s="14">
        <v>5037</v>
      </c>
      <c r="L20" s="14">
        <v>2883</v>
      </c>
      <c r="M20" s="16">
        <v>0.57236450268016681</v>
      </c>
    </row>
    <row r="21" spans="1:13" ht="15">
      <c r="A21" s="23" t="s">
        <v>132</v>
      </c>
      <c r="B21" s="43">
        <v>21774</v>
      </c>
      <c r="C21" s="14">
        <v>11739</v>
      </c>
      <c r="D21" s="99">
        <v>0.64971801987288513</v>
      </c>
      <c r="E21" s="14">
        <v>3147</v>
      </c>
      <c r="F21" s="14">
        <v>4284</v>
      </c>
      <c r="G21" s="99">
        <v>0.42349616471538148</v>
      </c>
      <c r="H21" s="14">
        <v>2682</v>
      </c>
      <c r="I21" s="14">
        <v>1470</v>
      </c>
      <c r="J21" s="99">
        <v>0.54809843400447422</v>
      </c>
      <c r="K21" s="14">
        <v>4116</v>
      </c>
      <c r="L21" s="14">
        <v>2352</v>
      </c>
      <c r="M21" s="16">
        <v>0.5714285714285714</v>
      </c>
    </row>
    <row r="22" spans="1:13" ht="15.75" thickBot="1">
      <c r="A22" s="28" t="s">
        <v>133</v>
      </c>
      <c r="B22" s="18">
        <v>20904</v>
      </c>
      <c r="C22" s="19">
        <v>14403</v>
      </c>
      <c r="D22" s="100">
        <v>0.59206389667771264</v>
      </c>
      <c r="E22" s="19">
        <v>2382</v>
      </c>
      <c r="F22" s="19">
        <v>3498</v>
      </c>
      <c r="G22" s="100">
        <v>0.4051020408163265</v>
      </c>
      <c r="H22" s="19">
        <v>1362</v>
      </c>
      <c r="I22" s="19">
        <v>741</v>
      </c>
      <c r="J22" s="100">
        <v>0.54405286343612336</v>
      </c>
      <c r="K22" s="19">
        <v>2358</v>
      </c>
      <c r="L22" s="19">
        <v>1299</v>
      </c>
      <c r="M22" s="21">
        <v>0.55089058524173029</v>
      </c>
    </row>
    <row r="23" spans="1:13">
      <c r="A23" s="76"/>
      <c r="B23" s="76"/>
      <c r="C23" s="76"/>
      <c r="D23" s="76"/>
      <c r="E23" s="76"/>
      <c r="F23" s="76"/>
      <c r="G23" s="76"/>
      <c r="H23" s="76"/>
      <c r="I23" s="76"/>
      <c r="J23" s="76"/>
      <c r="K23" s="76"/>
      <c r="L23" s="76"/>
      <c r="M23" s="76"/>
    </row>
    <row r="26" spans="1:13" ht="15" thickBot="1"/>
    <row r="27" spans="1:13" ht="15">
      <c r="A27" s="52"/>
      <c r="B27" s="455" t="s">
        <v>275</v>
      </c>
      <c r="C27" s="456"/>
      <c r="D27" s="458"/>
      <c r="E27" s="455" t="s">
        <v>276</v>
      </c>
      <c r="F27" s="456"/>
      <c r="G27" s="458"/>
      <c r="H27" s="465" t="s">
        <v>279</v>
      </c>
      <c r="I27" s="466"/>
      <c r="J27" s="470"/>
      <c r="K27" s="465" t="s">
        <v>280</v>
      </c>
      <c r="L27" s="466"/>
      <c r="M27" s="467"/>
    </row>
    <row r="28" spans="1:13" ht="60">
      <c r="A28" s="97" t="s">
        <v>281</v>
      </c>
      <c r="B28" s="9" t="s">
        <v>502</v>
      </c>
      <c r="C28" s="10" t="s">
        <v>503</v>
      </c>
      <c r="D28" s="98" t="s">
        <v>504</v>
      </c>
      <c r="E28" s="9" t="s">
        <v>502</v>
      </c>
      <c r="F28" s="10" t="s">
        <v>503</v>
      </c>
      <c r="G28" s="98" t="s">
        <v>504</v>
      </c>
      <c r="H28" s="319" t="s">
        <v>277</v>
      </c>
      <c r="I28" s="319" t="s">
        <v>278</v>
      </c>
      <c r="J28" s="320" t="s">
        <v>241</v>
      </c>
      <c r="K28" s="319" t="s">
        <v>277</v>
      </c>
      <c r="L28" s="319" t="s">
        <v>278</v>
      </c>
      <c r="M28" s="321" t="s">
        <v>241</v>
      </c>
    </row>
    <row r="29" spans="1:13" ht="15">
      <c r="A29" s="23" t="s">
        <v>100</v>
      </c>
      <c r="B29" s="13">
        <v>3834</v>
      </c>
      <c r="C29" s="14">
        <v>4914</v>
      </c>
      <c r="D29" s="99">
        <v>0.43827160493827161</v>
      </c>
      <c r="E29" s="14">
        <v>426</v>
      </c>
      <c r="F29" s="14">
        <v>1182</v>
      </c>
      <c r="G29" s="99">
        <v>0.26492537313432835</v>
      </c>
      <c r="H29" s="14">
        <v>402</v>
      </c>
      <c r="I29" s="14">
        <v>231</v>
      </c>
      <c r="J29" s="99">
        <v>0.57462686567164178</v>
      </c>
      <c r="K29" s="14">
        <v>1149</v>
      </c>
      <c r="L29" s="14">
        <v>774</v>
      </c>
      <c r="M29" s="16">
        <v>0.67362924281984338</v>
      </c>
    </row>
    <row r="30" spans="1:13" ht="15">
      <c r="A30" s="23" t="s">
        <v>122</v>
      </c>
      <c r="B30" s="13">
        <v>34209</v>
      </c>
      <c r="C30" s="14">
        <v>37431</v>
      </c>
      <c r="D30" s="99">
        <v>0.47751256281407034</v>
      </c>
      <c r="E30" s="14">
        <v>7617</v>
      </c>
      <c r="F30" s="14">
        <v>14235</v>
      </c>
      <c r="G30" s="99">
        <v>0.3485722130697419</v>
      </c>
      <c r="H30" s="14">
        <v>7551</v>
      </c>
      <c r="I30" s="14">
        <v>3936</v>
      </c>
      <c r="J30" s="99">
        <v>0.52125546285260227</v>
      </c>
      <c r="K30" s="14">
        <v>14202</v>
      </c>
      <c r="L30" s="14">
        <v>8733</v>
      </c>
      <c r="M30" s="16">
        <v>0.61491339247993237</v>
      </c>
    </row>
    <row r="31" spans="1:13" ht="15">
      <c r="A31" s="23" t="s">
        <v>101</v>
      </c>
      <c r="B31" s="43">
        <v>73062</v>
      </c>
      <c r="C31" s="14">
        <v>22107</v>
      </c>
      <c r="D31" s="99">
        <v>0.76770797213378306</v>
      </c>
      <c r="E31" s="14">
        <v>3795</v>
      </c>
      <c r="F31" s="14">
        <v>1674</v>
      </c>
      <c r="G31" s="99">
        <v>0.69391113549094896</v>
      </c>
      <c r="H31" s="14">
        <v>2154</v>
      </c>
      <c r="I31" s="14">
        <v>1071</v>
      </c>
      <c r="J31" s="99">
        <v>0.49721448467966572</v>
      </c>
      <c r="K31" s="14">
        <v>999</v>
      </c>
      <c r="L31" s="14">
        <v>618</v>
      </c>
      <c r="M31" s="16">
        <v>0.61861861861861867</v>
      </c>
    </row>
    <row r="32" spans="1:13" ht="15">
      <c r="A32" s="23" t="s">
        <v>98</v>
      </c>
      <c r="B32" s="43">
        <v>49551</v>
      </c>
      <c r="C32" s="14">
        <v>13392</v>
      </c>
      <c r="D32" s="99">
        <v>0.78723607073066104</v>
      </c>
      <c r="E32" s="14">
        <v>16875</v>
      </c>
      <c r="F32" s="14">
        <v>5790</v>
      </c>
      <c r="G32" s="99">
        <v>0.74454003970880211</v>
      </c>
      <c r="H32" s="14">
        <v>16311</v>
      </c>
      <c r="I32" s="14">
        <v>7890</v>
      </c>
      <c r="J32" s="99">
        <v>0.48372264116240576</v>
      </c>
      <c r="K32" s="14">
        <v>5424</v>
      </c>
      <c r="L32" s="14">
        <v>3306</v>
      </c>
      <c r="M32" s="16">
        <v>0.60951327433628322</v>
      </c>
    </row>
    <row r="33" spans="1:13" ht="15">
      <c r="A33" s="23" t="s">
        <v>97</v>
      </c>
      <c r="B33" s="43">
        <v>34734</v>
      </c>
      <c r="C33" s="14">
        <v>40200</v>
      </c>
      <c r="D33" s="99">
        <v>0.46352790455600928</v>
      </c>
      <c r="E33" s="14">
        <v>25050</v>
      </c>
      <c r="F33" s="14">
        <v>43761</v>
      </c>
      <c r="G33" s="99">
        <v>0.36404063303832235</v>
      </c>
      <c r="H33" s="14">
        <v>24690</v>
      </c>
      <c r="I33" s="14">
        <v>11064</v>
      </c>
      <c r="J33" s="99">
        <v>0.44811664641555288</v>
      </c>
      <c r="K33" s="14">
        <v>43116</v>
      </c>
      <c r="L33" s="14">
        <v>24807</v>
      </c>
      <c r="M33" s="16">
        <v>0.57535485666573893</v>
      </c>
    </row>
    <row r="34" spans="1:13" ht="15.75" thickBot="1">
      <c r="A34" s="28" t="s">
        <v>219</v>
      </c>
      <c r="B34" s="101">
        <v>1044</v>
      </c>
      <c r="C34" s="19">
        <v>1509</v>
      </c>
      <c r="D34" s="100">
        <v>0.40893066980023501</v>
      </c>
      <c r="E34" s="19">
        <v>1284</v>
      </c>
      <c r="F34" s="19">
        <v>3759</v>
      </c>
      <c r="G34" s="100">
        <v>0.2546103509815586</v>
      </c>
      <c r="H34" s="19">
        <v>1242</v>
      </c>
      <c r="I34" s="19">
        <v>465</v>
      </c>
      <c r="J34" s="100">
        <v>0.37439613526570048</v>
      </c>
      <c r="K34" s="19">
        <v>3711</v>
      </c>
      <c r="L34" s="19">
        <v>1626</v>
      </c>
      <c r="M34" s="21">
        <v>0.43815683104284558</v>
      </c>
    </row>
    <row r="39" spans="1:13" ht="15" thickBot="1"/>
    <row r="40" spans="1:13" ht="15">
      <c r="A40" s="52"/>
      <c r="B40" s="455" t="s">
        <v>275</v>
      </c>
      <c r="C40" s="456"/>
      <c r="D40" s="458"/>
      <c r="E40" s="455" t="s">
        <v>276</v>
      </c>
      <c r="F40" s="456"/>
      <c r="G40" s="458"/>
      <c r="H40" s="465" t="s">
        <v>279</v>
      </c>
      <c r="I40" s="466"/>
      <c r="J40" s="470"/>
      <c r="K40" s="465" t="s">
        <v>280</v>
      </c>
      <c r="L40" s="466"/>
      <c r="M40" s="467"/>
    </row>
    <row r="41" spans="1:13" ht="60">
      <c r="A41" s="97" t="s">
        <v>213</v>
      </c>
      <c r="B41" s="9" t="s">
        <v>502</v>
      </c>
      <c r="C41" s="10" t="s">
        <v>503</v>
      </c>
      <c r="D41" s="98" t="s">
        <v>504</v>
      </c>
      <c r="E41" s="9" t="s">
        <v>502</v>
      </c>
      <c r="F41" s="10" t="s">
        <v>503</v>
      </c>
      <c r="G41" s="98" t="s">
        <v>504</v>
      </c>
      <c r="H41" s="319" t="s">
        <v>277</v>
      </c>
      <c r="I41" s="319" t="s">
        <v>278</v>
      </c>
      <c r="J41" s="320" t="s">
        <v>241</v>
      </c>
      <c r="K41" s="319" t="s">
        <v>277</v>
      </c>
      <c r="L41" s="319" t="s">
        <v>278</v>
      </c>
      <c r="M41" s="321" t="s">
        <v>241</v>
      </c>
    </row>
    <row r="42" spans="1:13" ht="15">
      <c r="A42" s="23" t="s">
        <v>92</v>
      </c>
      <c r="B42" s="13">
        <v>9603</v>
      </c>
      <c r="C42" s="14">
        <v>10398</v>
      </c>
      <c r="D42" s="99">
        <v>0.480125993700315</v>
      </c>
      <c r="E42" s="14">
        <v>2289</v>
      </c>
      <c r="F42" s="14">
        <v>5337</v>
      </c>
      <c r="G42" s="99">
        <v>0.30015735641227381</v>
      </c>
      <c r="H42" s="14">
        <v>2163</v>
      </c>
      <c r="I42" s="14">
        <v>1197</v>
      </c>
      <c r="J42" s="99">
        <v>0.55339805825242716</v>
      </c>
      <c r="K42" s="14">
        <v>5181</v>
      </c>
      <c r="L42" s="14">
        <v>3552</v>
      </c>
      <c r="M42" s="16">
        <v>0.68558193398957734</v>
      </c>
    </row>
    <row r="43" spans="1:13" ht="15">
      <c r="A43" s="23" t="s">
        <v>94</v>
      </c>
      <c r="B43" s="43">
        <v>100899</v>
      </c>
      <c r="C43" s="14">
        <v>37956</v>
      </c>
      <c r="D43" s="99">
        <v>0.72665010262504048</v>
      </c>
      <c r="E43" s="14">
        <v>26703</v>
      </c>
      <c r="F43" s="14">
        <v>23922</v>
      </c>
      <c r="G43" s="99">
        <v>0.52746666666666664</v>
      </c>
      <c r="H43" s="14">
        <v>25155</v>
      </c>
      <c r="I43" s="14">
        <v>13329</v>
      </c>
      <c r="J43" s="99">
        <v>0.52987477638640434</v>
      </c>
      <c r="K43" s="14">
        <v>23130</v>
      </c>
      <c r="L43" s="14">
        <v>15099</v>
      </c>
      <c r="M43" s="16">
        <v>0.65278858625162128</v>
      </c>
    </row>
    <row r="44" spans="1:13" ht="15">
      <c r="A44" s="23" t="s">
        <v>1</v>
      </c>
      <c r="B44" s="43">
        <v>7770</v>
      </c>
      <c r="C44" s="14">
        <v>3951</v>
      </c>
      <c r="D44" s="99">
        <v>0.66291272075761454</v>
      </c>
      <c r="E44" s="14">
        <v>2082</v>
      </c>
      <c r="F44" s="14">
        <v>2439</v>
      </c>
      <c r="G44" s="99">
        <v>0.46051758460517583</v>
      </c>
      <c r="H44" s="14">
        <v>2001</v>
      </c>
      <c r="I44" s="14">
        <v>999</v>
      </c>
      <c r="J44" s="99">
        <v>0.49925037481259371</v>
      </c>
      <c r="K44" s="14">
        <v>2406</v>
      </c>
      <c r="L44" s="14">
        <v>1449</v>
      </c>
      <c r="M44" s="16">
        <v>0.60224438902743138</v>
      </c>
    </row>
    <row r="45" spans="1:13" ht="15">
      <c r="A45" s="23" t="s">
        <v>562</v>
      </c>
      <c r="B45" s="43">
        <v>11721</v>
      </c>
      <c r="C45" s="14">
        <v>18261</v>
      </c>
      <c r="D45" s="99">
        <v>0.39093456073644184</v>
      </c>
      <c r="E45" s="14">
        <v>3498</v>
      </c>
      <c r="F45" s="14">
        <v>9963</v>
      </c>
      <c r="G45" s="99">
        <v>0.25986182304435035</v>
      </c>
      <c r="H45" s="14">
        <v>3333</v>
      </c>
      <c r="I45" s="14">
        <v>1659</v>
      </c>
      <c r="J45" s="99">
        <v>0.49774977497749773</v>
      </c>
      <c r="K45" s="14">
        <v>9750</v>
      </c>
      <c r="L45" s="14">
        <v>5967</v>
      </c>
      <c r="M45" s="16">
        <v>0.61199999999999999</v>
      </c>
    </row>
    <row r="46" spans="1:13" ht="15.75" thickBot="1">
      <c r="A46" s="28" t="s">
        <v>93</v>
      </c>
      <c r="B46" s="18">
        <v>66438</v>
      </c>
      <c r="C46" s="19">
        <v>48990</v>
      </c>
      <c r="D46" s="100">
        <v>0.575579582077139</v>
      </c>
      <c r="E46" s="19">
        <v>20472</v>
      </c>
      <c r="F46" s="19">
        <v>28719</v>
      </c>
      <c r="G46" s="100">
        <v>0.41617369030920293</v>
      </c>
      <c r="H46" s="19">
        <v>19704</v>
      </c>
      <c r="I46" s="19">
        <v>7470</v>
      </c>
      <c r="J46" s="100">
        <v>0.37911084043848964</v>
      </c>
      <c r="K46" s="19">
        <v>28125</v>
      </c>
      <c r="L46" s="19">
        <v>13791</v>
      </c>
      <c r="M46" s="21">
        <v>0.49034666666666665</v>
      </c>
    </row>
    <row r="49" spans="1:13" ht="15" thickBot="1">
      <c r="G49" s="76"/>
      <c r="H49" s="76"/>
      <c r="I49" s="76"/>
      <c r="J49" s="76"/>
    </row>
    <row r="50" spans="1:13" ht="15">
      <c r="A50" s="52"/>
      <c r="B50" s="455" t="s">
        <v>275</v>
      </c>
      <c r="C50" s="456"/>
      <c r="D50" s="458"/>
      <c r="E50" s="455" t="s">
        <v>276</v>
      </c>
      <c r="F50" s="456"/>
      <c r="G50" s="458"/>
      <c r="H50" s="465" t="s">
        <v>279</v>
      </c>
      <c r="I50" s="466"/>
      <c r="J50" s="470"/>
      <c r="K50" s="465" t="s">
        <v>280</v>
      </c>
      <c r="L50" s="466"/>
      <c r="M50" s="467"/>
    </row>
    <row r="51" spans="1:13" ht="60">
      <c r="A51" s="97" t="s">
        <v>387</v>
      </c>
      <c r="B51" s="9" t="s">
        <v>502</v>
      </c>
      <c r="C51" s="10" t="s">
        <v>503</v>
      </c>
      <c r="D51" s="98" t="s">
        <v>504</v>
      </c>
      <c r="E51" s="9" t="s">
        <v>502</v>
      </c>
      <c r="F51" s="10" t="s">
        <v>503</v>
      </c>
      <c r="G51" s="98" t="s">
        <v>504</v>
      </c>
      <c r="H51" s="319" t="s">
        <v>277</v>
      </c>
      <c r="I51" s="319" t="s">
        <v>278</v>
      </c>
      <c r="J51" s="320" t="s">
        <v>241</v>
      </c>
      <c r="K51" s="319" t="s">
        <v>277</v>
      </c>
      <c r="L51" s="319" t="s">
        <v>278</v>
      </c>
      <c r="M51" s="321" t="s">
        <v>241</v>
      </c>
    </row>
    <row r="52" spans="1:13" ht="15">
      <c r="A52" s="23" t="s">
        <v>138</v>
      </c>
      <c r="B52" s="13">
        <v>109869</v>
      </c>
      <c r="C52" s="14">
        <v>74556</v>
      </c>
      <c r="D52" s="99">
        <v>0.59573810492069945</v>
      </c>
      <c r="E52" s="14">
        <v>25446</v>
      </c>
      <c r="F52" s="14">
        <v>35721</v>
      </c>
      <c r="G52" s="99">
        <v>0.41600863210554712</v>
      </c>
      <c r="H52" s="14">
        <v>24264</v>
      </c>
      <c r="I52" s="14">
        <v>12387</v>
      </c>
      <c r="J52" s="99">
        <v>0.51050939663699313</v>
      </c>
      <c r="K52" s="14">
        <v>34959</v>
      </c>
      <c r="L52" s="14">
        <v>20904</v>
      </c>
      <c r="M52" s="16">
        <v>0.5979576074830516</v>
      </c>
    </row>
    <row r="53" spans="1:13" ht="15.75" thickBot="1">
      <c r="A53" s="28" t="s">
        <v>139</v>
      </c>
      <c r="B53" s="18">
        <v>86565</v>
      </c>
      <c r="C53" s="19">
        <v>44997</v>
      </c>
      <c r="D53" s="100">
        <v>0.65797874766269893</v>
      </c>
      <c r="E53" s="19">
        <v>29598</v>
      </c>
      <c r="F53" s="19">
        <v>34674</v>
      </c>
      <c r="G53" s="100">
        <v>0.46051157580283791</v>
      </c>
      <c r="H53" s="19">
        <v>28089</v>
      </c>
      <c r="I53" s="19">
        <v>12273</v>
      </c>
      <c r="J53" s="100">
        <v>0.43693260707038345</v>
      </c>
      <c r="K53" s="19">
        <v>33636</v>
      </c>
      <c r="L53" s="19">
        <v>18960</v>
      </c>
      <c r="M53" s="21">
        <v>0.5636817695326436</v>
      </c>
    </row>
    <row r="56" spans="1:13" ht="15" thickBot="1"/>
    <row r="57" spans="1:13" ht="15" customHeight="1">
      <c r="A57" s="52"/>
      <c r="B57" s="455" t="s">
        <v>275</v>
      </c>
      <c r="C57" s="456"/>
      <c r="D57" s="458"/>
      <c r="E57" s="455" t="s">
        <v>276</v>
      </c>
      <c r="F57" s="456"/>
      <c r="G57" s="458"/>
      <c r="H57" s="465" t="s">
        <v>279</v>
      </c>
      <c r="I57" s="466"/>
      <c r="J57" s="470"/>
      <c r="K57" s="465" t="s">
        <v>280</v>
      </c>
      <c r="L57" s="466"/>
      <c r="M57" s="467"/>
    </row>
    <row r="58" spans="1:13" ht="60">
      <c r="A58" s="97" t="s">
        <v>360</v>
      </c>
      <c r="B58" s="9" t="s">
        <v>502</v>
      </c>
      <c r="C58" s="10" t="s">
        <v>503</v>
      </c>
      <c r="D58" s="98" t="s">
        <v>504</v>
      </c>
      <c r="E58" s="9" t="s">
        <v>502</v>
      </c>
      <c r="F58" s="10" t="s">
        <v>503</v>
      </c>
      <c r="G58" s="98" t="s">
        <v>504</v>
      </c>
      <c r="H58" s="319" t="s">
        <v>277</v>
      </c>
      <c r="I58" s="319" t="s">
        <v>278</v>
      </c>
      <c r="J58" s="320" t="s">
        <v>241</v>
      </c>
      <c r="K58" s="319" t="s">
        <v>277</v>
      </c>
      <c r="L58" s="319" t="s">
        <v>278</v>
      </c>
      <c r="M58" s="321" t="s">
        <v>241</v>
      </c>
    </row>
    <row r="59" spans="1:13" ht="15">
      <c r="A59" s="23" t="s">
        <v>106</v>
      </c>
      <c r="B59" s="14">
        <v>55314</v>
      </c>
      <c r="C59" s="14">
        <v>41499</v>
      </c>
      <c r="D59" s="99">
        <v>0.57134888909547277</v>
      </c>
      <c r="E59" s="14">
        <v>14850</v>
      </c>
      <c r="F59" s="14">
        <v>21585</v>
      </c>
      <c r="G59" s="99">
        <v>0.40757513379991767</v>
      </c>
      <c r="H59" s="14">
        <v>14238</v>
      </c>
      <c r="I59" s="14">
        <v>7203</v>
      </c>
      <c r="J59" s="99">
        <v>0.50589970501474923</v>
      </c>
      <c r="K59" s="14">
        <v>21144</v>
      </c>
      <c r="L59" s="14">
        <v>13407</v>
      </c>
      <c r="M59" s="16">
        <v>0.63408059023836549</v>
      </c>
    </row>
    <row r="60" spans="1:13" ht="15">
      <c r="A60" s="23" t="s">
        <v>220</v>
      </c>
      <c r="B60" s="14">
        <v>14808</v>
      </c>
      <c r="C60" s="14">
        <v>9615</v>
      </c>
      <c r="D60" s="99">
        <v>0.60631372067313594</v>
      </c>
      <c r="E60" s="14">
        <v>5082</v>
      </c>
      <c r="F60" s="14">
        <v>6903</v>
      </c>
      <c r="G60" s="99">
        <v>0.42403003754693369</v>
      </c>
      <c r="H60" s="14">
        <v>4842</v>
      </c>
      <c r="I60" s="14">
        <v>2124</v>
      </c>
      <c r="J60" s="99">
        <v>0.43866171003717475</v>
      </c>
      <c r="K60" s="14">
        <v>6744</v>
      </c>
      <c r="L60" s="14">
        <v>3333</v>
      </c>
      <c r="M60" s="16">
        <v>0.49421708185053381</v>
      </c>
    </row>
    <row r="61" spans="1:13" ht="15">
      <c r="A61" s="23" t="s">
        <v>107</v>
      </c>
      <c r="B61" s="14">
        <v>21195</v>
      </c>
      <c r="C61" s="14">
        <v>7467</v>
      </c>
      <c r="D61" s="99">
        <v>0.73948084571907058</v>
      </c>
      <c r="E61" s="14">
        <v>5847</v>
      </c>
      <c r="F61" s="14">
        <v>4569</v>
      </c>
      <c r="G61" s="99">
        <v>0.56134792626728114</v>
      </c>
      <c r="H61" s="14">
        <v>5541</v>
      </c>
      <c r="I61" s="14">
        <v>2691</v>
      </c>
      <c r="J61" s="99">
        <v>0.4856524093123985</v>
      </c>
      <c r="K61" s="14">
        <v>4443</v>
      </c>
      <c r="L61" s="14">
        <v>2796</v>
      </c>
      <c r="M61" s="16">
        <v>0.62930452397029035</v>
      </c>
    </row>
    <row r="62" spans="1:13" ht="15">
      <c r="A62" s="23" t="s">
        <v>108</v>
      </c>
      <c r="B62" s="14">
        <v>2988</v>
      </c>
      <c r="C62" s="14">
        <v>2586</v>
      </c>
      <c r="D62" s="99">
        <v>0.53606027987082883</v>
      </c>
      <c r="E62" s="14">
        <v>912</v>
      </c>
      <c r="F62" s="14">
        <v>1557</v>
      </c>
      <c r="G62" s="99">
        <v>0.36938031591737547</v>
      </c>
      <c r="H62" s="14">
        <v>876</v>
      </c>
      <c r="I62" s="14">
        <v>360</v>
      </c>
      <c r="J62" s="99">
        <v>0.41095890410958902</v>
      </c>
      <c r="K62" s="14">
        <v>1509</v>
      </c>
      <c r="L62" s="14">
        <v>714</v>
      </c>
      <c r="M62" s="16">
        <v>0.47316103379721669</v>
      </c>
    </row>
    <row r="63" spans="1:13" ht="15">
      <c r="A63" s="23" t="s">
        <v>221</v>
      </c>
      <c r="B63" s="14">
        <v>8868</v>
      </c>
      <c r="C63" s="14">
        <v>5037</v>
      </c>
      <c r="D63" s="99">
        <v>0.63775620280474654</v>
      </c>
      <c r="E63" s="14">
        <v>2808</v>
      </c>
      <c r="F63" s="14">
        <v>3945</v>
      </c>
      <c r="G63" s="99">
        <v>0.41581519324744559</v>
      </c>
      <c r="H63" s="14">
        <v>2652</v>
      </c>
      <c r="I63" s="14">
        <v>1005</v>
      </c>
      <c r="J63" s="99">
        <v>0.37895927601809953</v>
      </c>
      <c r="K63" s="14">
        <v>3870</v>
      </c>
      <c r="L63" s="14">
        <v>1755</v>
      </c>
      <c r="M63" s="16">
        <v>0.45348837209302323</v>
      </c>
    </row>
    <row r="64" spans="1:13" ht="15">
      <c r="A64" s="23" t="s">
        <v>222</v>
      </c>
      <c r="B64" s="14">
        <v>13902</v>
      </c>
      <c r="C64" s="14">
        <v>8271</v>
      </c>
      <c r="D64" s="99">
        <v>0.62697875794885671</v>
      </c>
      <c r="E64" s="14">
        <v>3432</v>
      </c>
      <c r="F64" s="14">
        <v>4686</v>
      </c>
      <c r="G64" s="99">
        <v>0.42276422764227645</v>
      </c>
      <c r="H64" s="14">
        <v>3249</v>
      </c>
      <c r="I64" s="14">
        <v>1434</v>
      </c>
      <c r="J64" s="99">
        <v>0.44136657433056325</v>
      </c>
      <c r="K64" s="14">
        <v>4545</v>
      </c>
      <c r="L64" s="14">
        <v>2481</v>
      </c>
      <c r="M64" s="16">
        <v>0.54587458745874584</v>
      </c>
    </row>
    <row r="65" spans="1:13" ht="15">
      <c r="A65" s="23" t="s">
        <v>223</v>
      </c>
      <c r="B65" s="14">
        <v>1791</v>
      </c>
      <c r="C65" s="14">
        <v>744</v>
      </c>
      <c r="D65" s="99">
        <v>0.70650887573964494</v>
      </c>
      <c r="E65" s="14">
        <v>591</v>
      </c>
      <c r="F65" s="14">
        <v>564</v>
      </c>
      <c r="G65" s="99">
        <v>0.51168831168831164</v>
      </c>
      <c r="H65" s="14">
        <v>570</v>
      </c>
      <c r="I65" s="14">
        <v>282</v>
      </c>
      <c r="J65" s="99">
        <v>0.49473684210526314</v>
      </c>
      <c r="K65" s="14">
        <v>543</v>
      </c>
      <c r="L65" s="14">
        <v>306</v>
      </c>
      <c r="M65" s="16">
        <v>0.56353591160220995</v>
      </c>
    </row>
    <row r="66" spans="1:13" ht="15">
      <c r="A66" s="23" t="s">
        <v>109</v>
      </c>
      <c r="B66" s="14">
        <v>2703</v>
      </c>
      <c r="C66" s="14">
        <v>981</v>
      </c>
      <c r="D66" s="99">
        <v>0.73371335504885993</v>
      </c>
      <c r="E66" s="14">
        <v>756</v>
      </c>
      <c r="F66" s="14">
        <v>672</v>
      </c>
      <c r="G66" s="99">
        <v>0.52941176470588236</v>
      </c>
      <c r="H66" s="14">
        <v>714</v>
      </c>
      <c r="I66" s="14">
        <v>339</v>
      </c>
      <c r="J66" s="99">
        <v>0.47478991596638653</v>
      </c>
      <c r="K66" s="14">
        <v>663</v>
      </c>
      <c r="L66" s="14">
        <v>414</v>
      </c>
      <c r="M66" s="16">
        <v>0.6244343891402715</v>
      </c>
    </row>
    <row r="67" spans="1:13" ht="15">
      <c r="A67" s="23" t="s">
        <v>110</v>
      </c>
      <c r="B67" s="14">
        <v>11154</v>
      </c>
      <c r="C67" s="14">
        <v>7803</v>
      </c>
      <c r="D67" s="99">
        <v>0.58838423801234374</v>
      </c>
      <c r="E67" s="14">
        <v>2739</v>
      </c>
      <c r="F67" s="14">
        <v>3660</v>
      </c>
      <c r="G67" s="99">
        <v>0.42803563056727612</v>
      </c>
      <c r="H67" s="14">
        <v>2586</v>
      </c>
      <c r="I67" s="14">
        <v>1170</v>
      </c>
      <c r="J67" s="99">
        <v>0.45243619489559167</v>
      </c>
      <c r="K67" s="14">
        <v>3525</v>
      </c>
      <c r="L67" s="14">
        <v>1998</v>
      </c>
      <c r="M67" s="16">
        <v>0.56680851063829785</v>
      </c>
    </row>
    <row r="68" spans="1:13" ht="15">
      <c r="A68" s="23" t="s">
        <v>111</v>
      </c>
      <c r="B68" s="14">
        <v>8463</v>
      </c>
      <c r="C68" s="14">
        <v>3447</v>
      </c>
      <c r="D68" s="99">
        <v>0.71057934508816123</v>
      </c>
      <c r="E68" s="14">
        <v>2562</v>
      </c>
      <c r="F68" s="14">
        <v>2640</v>
      </c>
      <c r="G68" s="99">
        <v>0.49250288350634369</v>
      </c>
      <c r="H68" s="14">
        <v>2439</v>
      </c>
      <c r="I68" s="14">
        <v>1134</v>
      </c>
      <c r="J68" s="99">
        <v>0.46494464944649444</v>
      </c>
      <c r="K68" s="14">
        <v>2586</v>
      </c>
      <c r="L68" s="14">
        <v>1557</v>
      </c>
      <c r="M68" s="16">
        <v>0.60208816705336432</v>
      </c>
    </row>
    <row r="69" spans="1:13" ht="15">
      <c r="A69" s="23" t="s">
        <v>112</v>
      </c>
      <c r="B69" s="14">
        <v>4164</v>
      </c>
      <c r="C69" s="14">
        <v>2256</v>
      </c>
      <c r="D69" s="99">
        <v>0.6485981308411215</v>
      </c>
      <c r="E69" s="14">
        <v>1491</v>
      </c>
      <c r="F69" s="14">
        <v>1944</v>
      </c>
      <c r="G69" s="99">
        <v>0.43406113537117902</v>
      </c>
      <c r="H69" s="14">
        <v>1425</v>
      </c>
      <c r="I69" s="14">
        <v>558</v>
      </c>
      <c r="J69" s="99">
        <v>0.39157894736842103</v>
      </c>
      <c r="K69" s="14">
        <v>1872</v>
      </c>
      <c r="L69" s="14">
        <v>855</v>
      </c>
      <c r="M69" s="16">
        <v>0.45673076923076922</v>
      </c>
    </row>
    <row r="70" spans="1:13" ht="15">
      <c r="A70" s="23" t="s">
        <v>113</v>
      </c>
      <c r="B70" s="14">
        <v>5439</v>
      </c>
      <c r="C70" s="14">
        <v>2523</v>
      </c>
      <c r="D70" s="99">
        <v>0.68311981914091935</v>
      </c>
      <c r="E70" s="14">
        <v>1341</v>
      </c>
      <c r="F70" s="14">
        <v>1416</v>
      </c>
      <c r="G70" s="99">
        <v>0.48639825897714906</v>
      </c>
      <c r="H70" s="14">
        <v>1245</v>
      </c>
      <c r="I70" s="14">
        <v>564</v>
      </c>
      <c r="J70" s="99">
        <v>0.45301204819277108</v>
      </c>
      <c r="K70" s="14">
        <v>1368</v>
      </c>
      <c r="L70" s="14">
        <v>813</v>
      </c>
      <c r="M70" s="16">
        <v>0.5942982456140351</v>
      </c>
    </row>
    <row r="71" spans="1:13" ht="15">
      <c r="A71" s="23" t="s">
        <v>114</v>
      </c>
      <c r="B71" s="14">
        <v>1851</v>
      </c>
      <c r="C71" s="14">
        <v>765</v>
      </c>
      <c r="D71" s="99">
        <v>0.70756880733944949</v>
      </c>
      <c r="E71" s="14">
        <v>597</v>
      </c>
      <c r="F71" s="14">
        <v>573</v>
      </c>
      <c r="G71" s="99">
        <v>0.51025641025641022</v>
      </c>
      <c r="H71" s="14">
        <v>567</v>
      </c>
      <c r="I71" s="14">
        <v>282</v>
      </c>
      <c r="J71" s="99">
        <v>0.49735449735449733</v>
      </c>
      <c r="K71" s="14">
        <v>549</v>
      </c>
      <c r="L71" s="14">
        <v>330</v>
      </c>
      <c r="M71" s="16">
        <v>0.60109289617486339</v>
      </c>
    </row>
    <row r="72" spans="1:13" ht="15">
      <c r="A72" s="23" t="s">
        <v>115</v>
      </c>
      <c r="B72" s="14">
        <v>21960</v>
      </c>
      <c r="C72" s="14">
        <v>13059</v>
      </c>
      <c r="D72" s="99">
        <v>0.62708815214597791</v>
      </c>
      <c r="E72" s="14">
        <v>6243</v>
      </c>
      <c r="F72" s="14">
        <v>7752</v>
      </c>
      <c r="G72" s="99">
        <v>0.44608788853161846</v>
      </c>
      <c r="H72" s="14">
        <v>5940</v>
      </c>
      <c r="I72" s="14">
        <v>2793</v>
      </c>
      <c r="J72" s="99">
        <v>0.47020202020202018</v>
      </c>
      <c r="K72" s="14">
        <v>7572</v>
      </c>
      <c r="L72" s="14">
        <v>4293</v>
      </c>
      <c r="M72" s="16">
        <v>0.56695721077654515</v>
      </c>
    </row>
    <row r="73" spans="1:13" ht="15">
      <c r="A73" s="23" t="s">
        <v>116</v>
      </c>
      <c r="B73" s="14">
        <v>19935</v>
      </c>
      <c r="C73" s="14">
        <v>12552</v>
      </c>
      <c r="D73" s="99">
        <v>0.61363006741157999</v>
      </c>
      <c r="E73" s="14">
        <v>5292</v>
      </c>
      <c r="F73" s="14">
        <v>7326</v>
      </c>
      <c r="G73" s="99">
        <v>0.41940085592011411</v>
      </c>
      <c r="H73" s="14">
        <v>5046</v>
      </c>
      <c r="I73" s="14">
        <v>2520</v>
      </c>
      <c r="J73" s="99">
        <v>0.49940546967895361</v>
      </c>
      <c r="K73" s="14">
        <v>7173</v>
      </c>
      <c r="L73" s="14">
        <v>4518</v>
      </c>
      <c r="M73" s="16">
        <v>0.62986198243412794</v>
      </c>
    </row>
    <row r="74" spans="1:13" ht="15.75" thickBot="1">
      <c r="A74" s="28" t="s">
        <v>117</v>
      </c>
      <c r="B74" s="19">
        <v>1806</v>
      </c>
      <c r="C74" s="19">
        <v>834</v>
      </c>
      <c r="D74" s="100">
        <v>0.68409090909090908</v>
      </c>
      <c r="E74" s="19">
        <v>462</v>
      </c>
      <c r="F74" s="19">
        <v>513</v>
      </c>
      <c r="G74" s="100">
        <v>0.47384615384615386</v>
      </c>
      <c r="H74" s="19">
        <v>426</v>
      </c>
      <c r="I74" s="19">
        <v>198</v>
      </c>
      <c r="J74" s="100">
        <v>0.46478873239436619</v>
      </c>
      <c r="K74" s="19">
        <v>489</v>
      </c>
      <c r="L74" s="19">
        <v>291</v>
      </c>
      <c r="M74" s="21">
        <v>0.59509202453987731</v>
      </c>
    </row>
    <row r="77" spans="1:13" ht="15" thickBot="1">
      <c r="A77" s="325" t="s">
        <v>496</v>
      </c>
    </row>
    <row r="78" spans="1:13" ht="48" customHeight="1">
      <c r="A78" s="346" t="s">
        <v>389</v>
      </c>
      <c r="B78" s="309" t="s">
        <v>499</v>
      </c>
      <c r="C78" s="309" t="s">
        <v>498</v>
      </c>
      <c r="D78" s="344" t="s">
        <v>497</v>
      </c>
      <c r="E78" s="345" t="s">
        <v>500</v>
      </c>
    </row>
    <row r="79" spans="1:13" ht="15">
      <c r="A79" s="23" t="s">
        <v>123</v>
      </c>
      <c r="B79" s="15">
        <v>0.63222748815165875</v>
      </c>
      <c r="C79" s="15">
        <v>0.61198738170347</v>
      </c>
      <c r="D79" s="15">
        <v>0.34444444444444444</v>
      </c>
      <c r="E79" s="16">
        <v>0.5495495495495496</v>
      </c>
    </row>
    <row r="80" spans="1:13" ht="15">
      <c r="A80" s="23" t="s">
        <v>124</v>
      </c>
      <c r="B80" s="15">
        <v>0.52851711026615966</v>
      </c>
      <c r="C80" s="15">
        <v>0.39279385705847608</v>
      </c>
      <c r="D80" s="15">
        <v>0.42376856919468336</v>
      </c>
      <c r="E80" s="16">
        <v>0.5622143219908583</v>
      </c>
    </row>
    <row r="81" spans="1:5" ht="15">
      <c r="A81" s="23" t="s">
        <v>125</v>
      </c>
      <c r="B81" s="15">
        <v>0.54715969989281887</v>
      </c>
      <c r="C81" s="15">
        <v>0.41613659189822566</v>
      </c>
      <c r="D81" s="15">
        <v>0.44411366711772665</v>
      </c>
      <c r="E81" s="16">
        <v>0.57183743560389244</v>
      </c>
    </row>
    <row r="82" spans="1:5" ht="15">
      <c r="A82" s="23" t="s">
        <v>126</v>
      </c>
      <c r="B82" s="15">
        <v>0.58575437438098388</v>
      </c>
      <c r="C82" s="15">
        <v>0.45282728948985862</v>
      </c>
      <c r="D82" s="15">
        <v>0.45318860244233378</v>
      </c>
      <c r="E82" s="16">
        <v>0.58774139378673385</v>
      </c>
    </row>
    <row r="83" spans="1:5" ht="15">
      <c r="A83" s="23" t="s">
        <v>127</v>
      </c>
      <c r="B83" s="15">
        <v>0.61199960266216347</v>
      </c>
      <c r="C83" s="15">
        <v>0.46532045654082527</v>
      </c>
      <c r="D83" s="15">
        <v>0.45354406130268199</v>
      </c>
      <c r="E83" s="16">
        <v>0.59713114754098362</v>
      </c>
    </row>
    <row r="84" spans="1:5" ht="15">
      <c r="A84" s="23" t="s">
        <v>128</v>
      </c>
      <c r="B84" s="15">
        <v>0.63696299447043814</v>
      </c>
      <c r="C84" s="15">
        <v>0.45917542441390463</v>
      </c>
      <c r="D84" s="15">
        <v>0.47377830750893923</v>
      </c>
      <c r="E84" s="16">
        <v>0.59420289855072461</v>
      </c>
    </row>
    <row r="85" spans="1:5" ht="15">
      <c r="A85" s="23" t="s">
        <v>129</v>
      </c>
      <c r="B85" s="15">
        <v>0.67377642353837364</v>
      </c>
      <c r="C85" s="15">
        <v>0.47296161389745028</v>
      </c>
      <c r="D85" s="15">
        <v>0.49784615384615383</v>
      </c>
      <c r="E85" s="16">
        <v>0.60396570203644162</v>
      </c>
    </row>
    <row r="86" spans="1:5" ht="15">
      <c r="A86" s="23" t="s">
        <v>130</v>
      </c>
      <c r="B86" s="15">
        <v>0.67700210989817444</v>
      </c>
      <c r="C86" s="15">
        <v>0.44650884027569676</v>
      </c>
      <c r="D86" s="15">
        <v>0.50421940928270037</v>
      </c>
      <c r="E86" s="16">
        <v>0.58630136986301373</v>
      </c>
    </row>
    <row r="87" spans="1:5" ht="15">
      <c r="A87" s="23" t="s">
        <v>131</v>
      </c>
      <c r="B87" s="15">
        <v>0.67457447746714883</v>
      </c>
      <c r="C87" s="15">
        <v>0.42923127680633455</v>
      </c>
      <c r="D87" s="15">
        <v>0.53248945147679327</v>
      </c>
      <c r="E87" s="16">
        <v>0.57236450268016681</v>
      </c>
    </row>
    <row r="88" spans="1:5" ht="15">
      <c r="A88" s="23" t="s">
        <v>132</v>
      </c>
      <c r="B88" s="15">
        <v>0.64971801987288513</v>
      </c>
      <c r="C88" s="15">
        <v>0.42349616471538148</v>
      </c>
      <c r="D88" s="15">
        <v>0.54809843400447422</v>
      </c>
      <c r="E88" s="16">
        <v>0.5714285714285714</v>
      </c>
    </row>
    <row r="89" spans="1:5" ht="15.75" thickBot="1">
      <c r="A89" s="28" t="s">
        <v>133</v>
      </c>
      <c r="B89" s="20">
        <v>0.59206389667771264</v>
      </c>
      <c r="C89" s="20">
        <v>0.4051020408163265</v>
      </c>
      <c r="D89" s="20">
        <v>0.54405286343612336</v>
      </c>
      <c r="E89" s="21">
        <v>0.55089058524173029</v>
      </c>
    </row>
    <row r="92" spans="1:5" ht="15" thickBot="1">
      <c r="A92" s="325" t="s">
        <v>501</v>
      </c>
    </row>
    <row r="93" spans="1:5" ht="48" customHeight="1">
      <c r="A93" s="346" t="s">
        <v>389</v>
      </c>
      <c r="B93" s="309" t="s">
        <v>499</v>
      </c>
      <c r="C93" s="309" t="s">
        <v>498</v>
      </c>
      <c r="D93" s="344" t="s">
        <v>497</v>
      </c>
      <c r="E93" s="345" t="s">
        <v>500</v>
      </c>
    </row>
    <row r="94" spans="1:5" ht="15">
      <c r="A94" s="23" t="s">
        <v>100</v>
      </c>
      <c r="B94" s="15">
        <v>0.43827160493827161</v>
      </c>
      <c r="C94" s="15">
        <v>0.26492537313432835</v>
      </c>
      <c r="D94" s="15">
        <v>0.57462686567164178</v>
      </c>
      <c r="E94" s="16">
        <v>0.67362924281984338</v>
      </c>
    </row>
    <row r="95" spans="1:5" ht="15">
      <c r="A95" s="23" t="s">
        <v>122</v>
      </c>
      <c r="B95" s="15">
        <v>0.47751256281407034</v>
      </c>
      <c r="C95" s="15">
        <v>0.3485722130697419</v>
      </c>
      <c r="D95" s="15">
        <v>0.52125546285260227</v>
      </c>
      <c r="E95" s="16">
        <v>0.61491339247993237</v>
      </c>
    </row>
    <row r="96" spans="1:5" ht="15">
      <c r="A96" s="23" t="s">
        <v>101</v>
      </c>
      <c r="B96" s="15">
        <v>0.76770797213378306</v>
      </c>
      <c r="C96" s="15">
        <v>0.69391113549094896</v>
      </c>
      <c r="D96" s="15">
        <v>0.49721448467966572</v>
      </c>
      <c r="E96" s="16">
        <v>0.61861861861861867</v>
      </c>
    </row>
    <row r="97" spans="1:5" ht="15">
      <c r="A97" s="23" t="s">
        <v>98</v>
      </c>
      <c r="B97" s="15">
        <v>0.78723607073066104</v>
      </c>
      <c r="C97" s="15">
        <v>0.74454003970880211</v>
      </c>
      <c r="D97" s="15">
        <v>0.48372264116240576</v>
      </c>
      <c r="E97" s="16">
        <v>0.60951327433628322</v>
      </c>
    </row>
    <row r="98" spans="1:5" ht="15">
      <c r="A98" s="23" t="s">
        <v>97</v>
      </c>
      <c r="B98" s="15">
        <v>0.46352790455600928</v>
      </c>
      <c r="C98" s="15">
        <v>0.36404063303832235</v>
      </c>
      <c r="D98" s="15">
        <v>0.44811664641555288</v>
      </c>
      <c r="E98" s="16">
        <v>0.57535485666573893</v>
      </c>
    </row>
    <row r="99" spans="1:5" ht="15.75" thickBot="1">
      <c r="A99" s="28" t="s">
        <v>219</v>
      </c>
      <c r="B99" s="20">
        <v>0.40893066980023501</v>
      </c>
      <c r="C99" s="20">
        <v>0.2546103509815586</v>
      </c>
      <c r="D99" s="20">
        <v>0.37439613526570048</v>
      </c>
      <c r="E99" s="21">
        <v>0.43815683104284558</v>
      </c>
    </row>
    <row r="102" spans="1:5" ht="15" thickBot="1">
      <c r="A102" s="325" t="s">
        <v>505</v>
      </c>
    </row>
    <row r="103" spans="1:5" ht="48" customHeight="1">
      <c r="A103" s="346" t="s">
        <v>389</v>
      </c>
      <c r="B103" s="309" t="s">
        <v>499</v>
      </c>
      <c r="C103" s="309" t="s">
        <v>498</v>
      </c>
      <c r="D103" s="344" t="s">
        <v>497</v>
      </c>
      <c r="E103" s="345" t="s">
        <v>500</v>
      </c>
    </row>
    <row r="104" spans="1:5" ht="15">
      <c r="A104" s="23" t="s">
        <v>92</v>
      </c>
      <c r="B104" s="15">
        <v>0.480125993700315</v>
      </c>
      <c r="C104" s="15">
        <v>0.30015735641227381</v>
      </c>
      <c r="D104" s="15">
        <v>0.55339805825242716</v>
      </c>
      <c r="E104" s="16">
        <v>0.68558193398957734</v>
      </c>
    </row>
    <row r="105" spans="1:5" ht="15">
      <c r="A105" s="23" t="s">
        <v>94</v>
      </c>
      <c r="B105" s="15">
        <v>0.72665010262504048</v>
      </c>
      <c r="C105" s="15">
        <v>0.52746666666666664</v>
      </c>
      <c r="D105" s="15">
        <v>0.52987477638640434</v>
      </c>
      <c r="E105" s="16">
        <v>0.65278858625162128</v>
      </c>
    </row>
    <row r="106" spans="1:5" ht="15">
      <c r="A106" s="23" t="s">
        <v>1</v>
      </c>
      <c r="B106" s="15">
        <v>0.66291272075761454</v>
      </c>
      <c r="C106" s="15">
        <v>0.46051758460517583</v>
      </c>
      <c r="D106" s="15">
        <v>0.49925037481259371</v>
      </c>
      <c r="E106" s="16">
        <v>0.60224438902743138</v>
      </c>
    </row>
    <row r="107" spans="1:5" ht="15">
      <c r="A107" s="23" t="s">
        <v>562</v>
      </c>
      <c r="B107" s="15">
        <v>0.39093456073644184</v>
      </c>
      <c r="C107" s="15">
        <v>0.25986182304435035</v>
      </c>
      <c r="D107" s="15">
        <v>0.49774977497749773</v>
      </c>
      <c r="E107" s="16">
        <v>0.61199999999999999</v>
      </c>
    </row>
    <row r="108" spans="1:5" ht="15.75" thickBot="1">
      <c r="A108" s="28" t="s">
        <v>93</v>
      </c>
      <c r="B108" s="20">
        <v>0.575579582077139</v>
      </c>
      <c r="C108" s="20">
        <v>0.41617369030920293</v>
      </c>
      <c r="D108" s="20">
        <v>0.37911084043848964</v>
      </c>
      <c r="E108" s="21">
        <v>0.49034666666666665</v>
      </c>
    </row>
  </sheetData>
  <sortState ref="A42:M46">
    <sortCondition descending="1" ref="J42"/>
  </sortState>
  <mergeCells count="20">
    <mergeCell ref="B40:D40"/>
    <mergeCell ref="E40:G40"/>
    <mergeCell ref="H40:J40"/>
    <mergeCell ref="K40:M40"/>
    <mergeCell ref="B10:D10"/>
    <mergeCell ref="E10:G10"/>
    <mergeCell ref="H10:J10"/>
    <mergeCell ref="K10:M10"/>
    <mergeCell ref="B27:D27"/>
    <mergeCell ref="E27:G27"/>
    <mergeCell ref="H27:J27"/>
    <mergeCell ref="K27:M27"/>
    <mergeCell ref="B50:D50"/>
    <mergeCell ref="E50:G50"/>
    <mergeCell ref="H50:J50"/>
    <mergeCell ref="K50:M50"/>
    <mergeCell ref="B57:D57"/>
    <mergeCell ref="E57:G57"/>
    <mergeCell ref="H57:J57"/>
    <mergeCell ref="K57:M57"/>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DB33B-3B87-4456-8271-F961FBF97756}">
  <dimension ref="A1:H75"/>
  <sheetViews>
    <sheetView topLeftCell="A2" workbookViewId="0">
      <selection activeCell="B21" sqref="B21"/>
    </sheetView>
  </sheetViews>
  <sheetFormatPr defaultRowHeight="14.25"/>
  <cols>
    <col min="1" max="1" width="42.375" style="7" bestFit="1" customWidth="1"/>
    <col min="2" max="2" width="13.75" style="106" bestFit="1" customWidth="1"/>
    <col min="3" max="3" width="15.625" style="106" bestFit="1" customWidth="1"/>
    <col min="4" max="4" width="13.75" style="106" bestFit="1" customWidth="1"/>
    <col min="5" max="5" width="15.625" style="106" bestFit="1" customWidth="1"/>
    <col min="6" max="6" width="13.75" style="106" bestFit="1" customWidth="1"/>
    <col min="7" max="7" width="15.625" style="106" bestFit="1" customWidth="1"/>
    <col min="8" max="8" width="20.25" style="7" bestFit="1" customWidth="1"/>
    <col min="9" max="9" width="9" style="7"/>
    <col min="10" max="10" width="37.75" style="7" bestFit="1" customWidth="1"/>
    <col min="11" max="11" width="13.5" style="7" bestFit="1" customWidth="1"/>
    <col min="12" max="13" width="9" style="7"/>
    <col min="14" max="14" width="15.5" style="7" bestFit="1" customWidth="1"/>
    <col min="15" max="16384" width="9" style="7"/>
  </cols>
  <sheetData>
    <row r="1" spans="1:8" s="5" customFormat="1" ht="18.75">
      <c r="A1" s="2" t="s">
        <v>282</v>
      </c>
      <c r="B1" s="158"/>
      <c r="C1" s="158"/>
      <c r="D1" s="158"/>
      <c r="E1" s="158"/>
      <c r="F1" s="158"/>
      <c r="G1" s="158"/>
    </row>
    <row r="2" spans="1:8" s="5" customFormat="1" ht="15">
      <c r="A2" s="87" t="s">
        <v>511</v>
      </c>
      <c r="B2" s="158"/>
      <c r="C2" s="158"/>
      <c r="D2" s="158"/>
      <c r="E2" s="158"/>
      <c r="F2" s="158"/>
      <c r="G2" s="158"/>
    </row>
    <row r="3" spans="1:8" s="5" customFormat="1" ht="15">
      <c r="A3" s="3" t="s">
        <v>2</v>
      </c>
      <c r="B3" s="121"/>
      <c r="C3" s="121"/>
      <c r="D3" s="121"/>
      <c r="E3" s="121"/>
      <c r="F3" s="121"/>
      <c r="G3" s="158"/>
    </row>
    <row r="4" spans="1:8" s="5" customFormat="1" ht="15">
      <c r="A4" s="3" t="s">
        <v>321</v>
      </c>
      <c r="B4" s="121"/>
      <c r="C4" s="121"/>
      <c r="D4" s="121"/>
      <c r="E4" s="121"/>
      <c r="F4" s="121"/>
      <c r="G4" s="158"/>
    </row>
    <row r="5" spans="1:8" s="5" customFormat="1" ht="15">
      <c r="A5" s="3" t="s">
        <v>299</v>
      </c>
      <c r="B5" s="158"/>
      <c r="C5" s="158"/>
      <c r="D5" s="158"/>
      <c r="E5" s="158"/>
      <c r="F5" s="158"/>
      <c r="G5" s="158"/>
    </row>
    <row r="6" spans="1:8" s="5" customFormat="1" ht="15">
      <c r="B6" s="158"/>
      <c r="C6" s="158"/>
      <c r="D6" s="158"/>
      <c r="E6" s="158"/>
      <c r="F6" s="158"/>
      <c r="G6" s="158"/>
    </row>
    <row r="7" spans="1:8" ht="15" thickBot="1"/>
    <row r="8" spans="1:8" ht="15">
      <c r="A8" s="53"/>
      <c r="B8" s="456" t="s">
        <v>297</v>
      </c>
      <c r="C8" s="458"/>
      <c r="D8" s="455" t="s">
        <v>90</v>
      </c>
      <c r="E8" s="458"/>
      <c r="F8" s="456" t="s">
        <v>89</v>
      </c>
      <c r="G8" s="457"/>
      <c r="H8" s="206" t="s">
        <v>358</v>
      </c>
    </row>
    <row r="9" spans="1:8" ht="15">
      <c r="A9" s="103" t="s">
        <v>283</v>
      </c>
      <c r="B9" s="183" t="s">
        <v>295</v>
      </c>
      <c r="C9" s="184" t="s">
        <v>433</v>
      </c>
      <c r="D9" s="185" t="s">
        <v>295</v>
      </c>
      <c r="E9" s="184" t="s">
        <v>433</v>
      </c>
      <c r="F9" s="183" t="s">
        <v>295</v>
      </c>
      <c r="G9" s="186" t="s">
        <v>433</v>
      </c>
      <c r="H9" s="186" t="s">
        <v>359</v>
      </c>
    </row>
    <row r="10" spans="1:8" ht="15">
      <c r="A10" s="83" t="s">
        <v>284</v>
      </c>
      <c r="B10" s="43">
        <v>2484</v>
      </c>
      <c r="C10" s="151">
        <f>B10/SUM(B$10:B$21)</f>
        <v>1.8935236004390781E-2</v>
      </c>
      <c r="D10" s="43">
        <v>2394</v>
      </c>
      <c r="E10" s="151">
        <f>D10/SUM(D$10:D$21)</f>
        <v>1.6391422233177223E-2</v>
      </c>
      <c r="F10" s="43">
        <v>2448</v>
      </c>
      <c r="G10" s="142">
        <f>F10/SUM(F$10:F$21)</f>
        <v>1.567151280032265E-2</v>
      </c>
      <c r="H10" s="142">
        <f>C10/G10-1</f>
        <v>0.20825833763801893</v>
      </c>
    </row>
    <row r="11" spans="1:8" ht="15">
      <c r="A11" s="83" t="s">
        <v>285</v>
      </c>
      <c r="B11" s="43">
        <v>5862</v>
      </c>
      <c r="C11" s="151">
        <f t="shared" ref="C11:C21" si="0">B11/SUM(B$10:B$21)</f>
        <v>4.4685327478960847E-2</v>
      </c>
      <c r="D11" s="43">
        <v>6102</v>
      </c>
      <c r="E11" s="151">
        <f t="shared" ref="E11:E21" si="1">D11/SUM(D$10:D$21)</f>
        <v>4.1779640128173527E-2</v>
      </c>
      <c r="F11" s="43">
        <v>5751</v>
      </c>
      <c r="G11" s="142">
        <f t="shared" ref="G11:G21" si="2">F11/SUM(F$10:F$21)</f>
        <v>3.6816531909581514E-2</v>
      </c>
      <c r="H11" s="142">
        <f t="shared" ref="H11:H21" si="3">C11/G11-1</f>
        <v>0.21372995122692351</v>
      </c>
    </row>
    <row r="12" spans="1:8" ht="15">
      <c r="A12" s="83" t="s">
        <v>286</v>
      </c>
      <c r="B12" s="43">
        <v>8580</v>
      </c>
      <c r="C12" s="151">
        <f t="shared" si="0"/>
        <v>6.5404317599707287E-2</v>
      </c>
      <c r="D12" s="43">
        <v>10335</v>
      </c>
      <c r="E12" s="151">
        <f t="shared" si="1"/>
        <v>7.0762468162024486E-2</v>
      </c>
      <c r="F12" s="43">
        <v>10578</v>
      </c>
      <c r="G12" s="142">
        <f t="shared" si="2"/>
        <v>6.7717835948453015E-2</v>
      </c>
      <c r="H12" s="142">
        <f t="shared" si="3"/>
        <v>-3.4164091577096212E-2</v>
      </c>
    </row>
    <row r="13" spans="1:8" ht="15">
      <c r="A13" s="83" t="s">
        <v>287</v>
      </c>
      <c r="B13" s="43">
        <v>4518</v>
      </c>
      <c r="C13" s="151">
        <f t="shared" si="0"/>
        <v>3.4440175631174533E-2</v>
      </c>
      <c r="D13" s="43">
        <v>3771</v>
      </c>
      <c r="E13" s="151">
        <f t="shared" si="1"/>
        <v>2.5819571111658862E-2</v>
      </c>
      <c r="F13" s="43">
        <v>4599</v>
      </c>
      <c r="G13" s="142">
        <f t="shared" si="2"/>
        <v>2.9441702356488506E-2</v>
      </c>
      <c r="H13" s="142">
        <f t="shared" si="3"/>
        <v>0.16977528045637746</v>
      </c>
    </row>
    <row r="14" spans="1:8" ht="15">
      <c r="A14" s="83" t="s">
        <v>288</v>
      </c>
      <c r="B14" s="43">
        <v>2004</v>
      </c>
      <c r="C14" s="151">
        <f t="shared" si="0"/>
        <v>1.5276253201609953E-2</v>
      </c>
      <c r="D14" s="43">
        <v>2283</v>
      </c>
      <c r="E14" s="151">
        <f t="shared" si="1"/>
        <v>1.5631418946676526E-2</v>
      </c>
      <c r="F14" s="43">
        <v>3180</v>
      </c>
      <c r="G14" s="142">
        <f t="shared" si="2"/>
        <v>2.0357602412183835E-2</v>
      </c>
      <c r="H14" s="142">
        <f t="shared" si="3"/>
        <v>-0.24960450192959571</v>
      </c>
    </row>
    <row r="15" spans="1:8" ht="15">
      <c r="A15" s="83" t="s">
        <v>289</v>
      </c>
      <c r="B15" s="13">
        <v>8784</v>
      </c>
      <c r="C15" s="151">
        <f t="shared" si="0"/>
        <v>6.6959385290889128E-2</v>
      </c>
      <c r="D15" s="13">
        <v>9852</v>
      </c>
      <c r="E15" s="151">
        <f t="shared" si="1"/>
        <v>6.7455426834278201E-2</v>
      </c>
      <c r="F15" s="13">
        <v>10095</v>
      </c>
      <c r="G15" s="142">
        <f t="shared" si="2"/>
        <v>6.4625785016036413E-2</v>
      </c>
      <c r="H15" s="142">
        <f t="shared" si="3"/>
        <v>3.6109430226242578E-2</v>
      </c>
    </row>
    <row r="16" spans="1:8" ht="15">
      <c r="A16" s="83" t="s">
        <v>290</v>
      </c>
      <c r="B16" s="13">
        <v>2469</v>
      </c>
      <c r="C16" s="151">
        <f t="shared" si="0"/>
        <v>1.8820892791803878E-2</v>
      </c>
      <c r="D16" s="13">
        <v>2916</v>
      </c>
      <c r="E16" s="151">
        <f t="shared" si="1"/>
        <v>1.9965491742666996E-2</v>
      </c>
      <c r="F16" s="13">
        <v>3651</v>
      </c>
      <c r="G16" s="142">
        <f t="shared" si="2"/>
        <v>2.3372832203422383E-2</v>
      </c>
      <c r="H16" s="142">
        <f t="shared" si="3"/>
        <v>-0.19475343732421024</v>
      </c>
    </row>
    <row r="17" spans="1:8" ht="15">
      <c r="A17" s="83" t="s">
        <v>240</v>
      </c>
      <c r="B17" s="13">
        <v>57681</v>
      </c>
      <c r="C17" s="151">
        <f t="shared" si="0"/>
        <v>0.43969538968166849</v>
      </c>
      <c r="D17" s="13">
        <v>62394</v>
      </c>
      <c r="E17" s="151">
        <f t="shared" si="1"/>
        <v>0.42720400953085202</v>
      </c>
      <c r="F17" s="13">
        <v>63600</v>
      </c>
      <c r="G17" s="142">
        <f t="shared" si="2"/>
        <v>0.40715204824367668</v>
      </c>
      <c r="H17" s="142">
        <f t="shared" si="3"/>
        <v>7.9929209685603464E-2</v>
      </c>
    </row>
    <row r="18" spans="1:8" ht="15">
      <c r="A18" s="83" t="s">
        <v>291</v>
      </c>
      <c r="B18" s="43">
        <v>6150</v>
      </c>
      <c r="C18" s="151">
        <f t="shared" si="0"/>
        <v>4.6880717160629345E-2</v>
      </c>
      <c r="D18" s="43">
        <v>6675</v>
      </c>
      <c r="E18" s="151">
        <f t="shared" si="1"/>
        <v>4.5702900336866324E-2</v>
      </c>
      <c r="F18" s="43">
        <v>6849</v>
      </c>
      <c r="G18" s="142">
        <f t="shared" si="2"/>
        <v>4.3845666327373294E-2</v>
      </c>
      <c r="H18" s="142">
        <f t="shared" si="3"/>
        <v>6.9221227260976459E-2</v>
      </c>
    </row>
    <row r="19" spans="1:8" ht="15">
      <c r="A19" s="83" t="s">
        <v>292</v>
      </c>
      <c r="B19" s="43">
        <v>5940</v>
      </c>
      <c r="C19" s="151">
        <f t="shared" si="0"/>
        <v>4.5279912184412734E-2</v>
      </c>
      <c r="D19" s="43">
        <v>7821</v>
      </c>
      <c r="E19" s="151">
        <f t="shared" si="1"/>
        <v>5.3549420754251911E-2</v>
      </c>
      <c r="F19" s="43">
        <v>8499</v>
      </c>
      <c r="G19" s="142">
        <f t="shared" si="2"/>
        <v>5.4408573239355468E-2</v>
      </c>
      <c r="H19" s="142">
        <f t="shared" si="3"/>
        <v>-0.16777982791027646</v>
      </c>
    </row>
    <row r="20" spans="1:8" ht="15">
      <c r="A20" s="83" t="s">
        <v>293</v>
      </c>
      <c r="B20" s="43">
        <v>5670</v>
      </c>
      <c r="C20" s="151">
        <f t="shared" si="0"/>
        <v>4.3221734357848519E-2</v>
      </c>
      <c r="D20" s="43">
        <v>6687</v>
      </c>
      <c r="E20" s="151">
        <f t="shared" si="1"/>
        <v>4.5785062854325854E-2</v>
      </c>
      <c r="F20" s="43">
        <v>7497</v>
      </c>
      <c r="G20" s="142">
        <f t="shared" si="2"/>
        <v>4.7994007950988113E-2</v>
      </c>
      <c r="H20" s="142">
        <f t="shared" si="3"/>
        <v>-9.9434779400234263E-2</v>
      </c>
    </row>
    <row r="21" spans="1:8" ht="15.75" thickBot="1">
      <c r="A21" s="84" t="s">
        <v>294</v>
      </c>
      <c r="B21" s="101">
        <v>21042</v>
      </c>
      <c r="C21" s="152">
        <f t="shared" si="0"/>
        <v>0.1604006586169045</v>
      </c>
      <c r="D21" s="101">
        <v>24822</v>
      </c>
      <c r="E21" s="152">
        <f t="shared" si="1"/>
        <v>0.16995316736504806</v>
      </c>
      <c r="F21" s="101">
        <v>29460</v>
      </c>
      <c r="G21" s="144">
        <f t="shared" si="2"/>
        <v>0.18859590159211814</v>
      </c>
      <c r="H21" s="144">
        <f t="shared" si="3"/>
        <v>-0.14950082550676158</v>
      </c>
    </row>
    <row r="24" spans="1:8" ht="15" thickBot="1">
      <c r="A24" s="195" t="s">
        <v>512</v>
      </c>
    </row>
    <row r="25" spans="1:8" ht="15">
      <c r="A25" s="52"/>
      <c r="B25" s="471" t="s">
        <v>567</v>
      </c>
      <c r="C25" s="472"/>
      <c r="D25" s="455" t="s">
        <v>568</v>
      </c>
      <c r="E25" s="456"/>
      <c r="F25" s="457"/>
    </row>
    <row r="26" spans="1:8" ht="15">
      <c r="A26" s="407" t="s">
        <v>313</v>
      </c>
      <c r="B26" s="408" t="s">
        <v>314</v>
      </c>
      <c r="C26" s="409" t="s">
        <v>569</v>
      </c>
      <c r="D26" s="410" t="s">
        <v>314</v>
      </c>
      <c r="E26" s="410" t="s">
        <v>569</v>
      </c>
      <c r="F26" s="411" t="s">
        <v>315</v>
      </c>
    </row>
    <row r="27" spans="1:8" ht="15">
      <c r="A27" s="54" t="s">
        <v>284</v>
      </c>
      <c r="B27" s="278">
        <v>2385</v>
      </c>
      <c r="C27" s="288">
        <v>2394</v>
      </c>
      <c r="D27" s="187">
        <f t="shared" ref="D27:D39" si="4">B27/B$39</f>
        <v>1.7874808885691158E-2</v>
      </c>
      <c r="E27" s="187">
        <f t="shared" ref="E27:E39" si="5">C27/C$39</f>
        <v>1.6391422233177223E-2</v>
      </c>
      <c r="F27" s="150">
        <f>E27-D27</f>
        <v>-1.483386652513935E-3</v>
      </c>
    </row>
    <row r="28" spans="1:8" ht="15">
      <c r="A28" s="55" t="s">
        <v>285</v>
      </c>
      <c r="B28" s="43">
        <v>7875</v>
      </c>
      <c r="C28" s="289">
        <v>6102</v>
      </c>
      <c r="D28" s="188">
        <f t="shared" si="4"/>
        <v>5.9020595377282131E-2</v>
      </c>
      <c r="E28" s="188">
        <f t="shared" si="5"/>
        <v>4.1779640128173527E-2</v>
      </c>
      <c r="F28" s="142">
        <f t="shared" ref="F28:F38" si="6">E28-D28</f>
        <v>-1.7240955249108604E-2</v>
      </c>
    </row>
    <row r="29" spans="1:8" ht="15">
      <c r="A29" s="55" t="s">
        <v>316</v>
      </c>
      <c r="B29" s="43">
        <v>8271</v>
      </c>
      <c r="C29" s="289">
        <v>10335</v>
      </c>
      <c r="D29" s="188">
        <f t="shared" si="4"/>
        <v>6.1988488173396888E-2</v>
      </c>
      <c r="E29" s="188">
        <f t="shared" si="5"/>
        <v>7.0762468162024486E-2</v>
      </c>
      <c r="F29" s="142">
        <f t="shared" si="6"/>
        <v>8.7739799886275976E-3</v>
      </c>
    </row>
    <row r="30" spans="1:8" ht="15">
      <c r="A30" s="55" t="s">
        <v>287</v>
      </c>
      <c r="B30" s="43">
        <v>3348</v>
      </c>
      <c r="C30" s="289">
        <v>3771</v>
      </c>
      <c r="D30" s="188">
        <f t="shared" si="4"/>
        <v>2.509218454897023E-2</v>
      </c>
      <c r="E30" s="188">
        <f t="shared" si="5"/>
        <v>2.5819571111658862E-2</v>
      </c>
      <c r="F30" s="142">
        <f t="shared" si="6"/>
        <v>7.273865626886318E-4</v>
      </c>
    </row>
    <row r="31" spans="1:8" ht="15">
      <c r="A31" s="55" t="s">
        <v>317</v>
      </c>
      <c r="B31" s="43">
        <v>2076</v>
      </c>
      <c r="C31" s="289">
        <v>2283</v>
      </c>
      <c r="D31" s="188">
        <f t="shared" si="4"/>
        <v>1.555895314326828E-2</v>
      </c>
      <c r="E31" s="188">
        <f t="shared" si="5"/>
        <v>1.5631418946676526E-2</v>
      </c>
      <c r="F31" s="142">
        <f t="shared" si="6"/>
        <v>7.2465803408246904E-5</v>
      </c>
    </row>
    <row r="32" spans="1:8" ht="15">
      <c r="A32" s="55" t="s">
        <v>289</v>
      </c>
      <c r="B32" s="13">
        <v>9387</v>
      </c>
      <c r="C32" s="290">
        <v>9852</v>
      </c>
      <c r="D32" s="188">
        <f t="shared" si="4"/>
        <v>7.0352549689720295E-2</v>
      </c>
      <c r="E32" s="188">
        <f t="shared" si="5"/>
        <v>6.7455426834278201E-2</v>
      </c>
      <c r="F32" s="142">
        <f t="shared" si="6"/>
        <v>-2.8971228554420941E-3</v>
      </c>
    </row>
    <row r="33" spans="1:6" ht="15">
      <c r="A33" s="55" t="s">
        <v>290</v>
      </c>
      <c r="B33" s="13">
        <v>2718</v>
      </c>
      <c r="C33" s="290">
        <v>2916</v>
      </c>
      <c r="D33" s="188">
        <f t="shared" si="4"/>
        <v>2.0370536918787662E-2</v>
      </c>
      <c r="E33" s="188">
        <f t="shared" si="5"/>
        <v>1.9965491742666996E-2</v>
      </c>
      <c r="F33" s="142">
        <f t="shared" si="6"/>
        <v>-4.0504517612066637E-4</v>
      </c>
    </row>
    <row r="34" spans="1:6" ht="15">
      <c r="A34" s="55" t="s">
        <v>240</v>
      </c>
      <c r="B34" s="13">
        <v>55476</v>
      </c>
      <c r="C34" s="290">
        <v>62394</v>
      </c>
      <c r="D34" s="188">
        <f t="shared" si="4"/>
        <v>0.41577479989207661</v>
      </c>
      <c r="E34" s="188">
        <f t="shared" si="5"/>
        <v>0.42720400953085202</v>
      </c>
      <c r="F34" s="142">
        <f t="shared" si="6"/>
        <v>1.1429209638775417E-2</v>
      </c>
    </row>
    <row r="35" spans="1:6" ht="15">
      <c r="A35" s="55" t="s">
        <v>318</v>
      </c>
      <c r="B35" s="43">
        <v>5007</v>
      </c>
      <c r="C35" s="289">
        <v>6675</v>
      </c>
      <c r="D35" s="188">
        <f t="shared" si="4"/>
        <v>3.752585664178433E-2</v>
      </c>
      <c r="E35" s="188">
        <f t="shared" si="5"/>
        <v>4.5702900336866324E-2</v>
      </c>
      <c r="F35" s="142">
        <f t="shared" si="6"/>
        <v>8.1770436950819939E-3</v>
      </c>
    </row>
    <row r="36" spans="1:6" ht="15">
      <c r="A36" s="55" t="s">
        <v>292</v>
      </c>
      <c r="B36" s="43">
        <v>7389</v>
      </c>
      <c r="C36" s="289">
        <v>7821</v>
      </c>
      <c r="D36" s="188">
        <f t="shared" si="4"/>
        <v>5.5378181491141293E-2</v>
      </c>
      <c r="E36" s="188">
        <f t="shared" si="5"/>
        <v>5.3549420754251911E-2</v>
      </c>
      <c r="F36" s="142">
        <f t="shared" si="6"/>
        <v>-1.8287607368893816E-3</v>
      </c>
    </row>
    <row r="37" spans="1:6" ht="15">
      <c r="A37" s="55" t="s">
        <v>319</v>
      </c>
      <c r="B37" s="43">
        <v>5511</v>
      </c>
      <c r="C37" s="289">
        <v>6687</v>
      </c>
      <c r="D37" s="188">
        <f t="shared" si="4"/>
        <v>4.1303174745930392E-2</v>
      </c>
      <c r="E37" s="188">
        <f t="shared" si="5"/>
        <v>4.5785062854325854E-2</v>
      </c>
      <c r="F37" s="142">
        <f t="shared" si="6"/>
        <v>4.4818881083954626E-3</v>
      </c>
    </row>
    <row r="38" spans="1:6" ht="15">
      <c r="A38" s="108" t="s">
        <v>320</v>
      </c>
      <c r="B38" s="291">
        <v>23985</v>
      </c>
      <c r="C38" s="292">
        <v>24822</v>
      </c>
      <c r="D38" s="189">
        <f t="shared" si="4"/>
        <v>0.17975987049195072</v>
      </c>
      <c r="E38" s="189">
        <f t="shared" si="5"/>
        <v>0.16995316736504806</v>
      </c>
      <c r="F38" s="190">
        <f t="shared" si="6"/>
        <v>-9.806703126902655E-3</v>
      </c>
    </row>
    <row r="39" spans="1:6" ht="15.75" thickBot="1">
      <c r="A39" s="107" t="s">
        <v>167</v>
      </c>
      <c r="B39" s="293">
        <v>133428</v>
      </c>
      <c r="C39" s="294">
        <f>SUM(C27:C38)</f>
        <v>146052</v>
      </c>
      <c r="D39" s="191">
        <f t="shared" si="4"/>
        <v>1</v>
      </c>
      <c r="E39" s="191">
        <f t="shared" si="5"/>
        <v>1</v>
      </c>
      <c r="F39" s="144"/>
    </row>
    <row r="43" spans="1:6" ht="15" thickBot="1">
      <c r="A43" s="195" t="s">
        <v>458</v>
      </c>
      <c r="B43" s="7"/>
      <c r="C43" s="7"/>
      <c r="D43" s="7"/>
      <c r="E43" s="7"/>
    </row>
    <row r="44" spans="1:6" ht="15">
      <c r="A44" s="93"/>
      <c r="B44" s="198" t="s">
        <v>295</v>
      </c>
      <c r="C44" s="455" t="s">
        <v>296</v>
      </c>
      <c r="D44" s="456"/>
      <c r="E44" s="457"/>
    </row>
    <row r="45" spans="1:6" ht="15">
      <c r="A45" s="103" t="s">
        <v>283</v>
      </c>
      <c r="B45" s="183" t="s">
        <v>91</v>
      </c>
      <c r="C45" s="185" t="s">
        <v>91</v>
      </c>
      <c r="D45" s="183" t="s">
        <v>90</v>
      </c>
      <c r="E45" s="186" t="s">
        <v>296</v>
      </c>
    </row>
    <row r="46" spans="1:6" ht="15">
      <c r="A46" s="83" t="s">
        <v>284</v>
      </c>
      <c r="B46" s="121">
        <f t="shared" ref="B46:C57" si="7">B10</f>
        <v>2484</v>
      </c>
      <c r="C46" s="199">
        <f t="shared" si="7"/>
        <v>1.8935236004390781E-2</v>
      </c>
      <c r="D46" s="200">
        <f t="shared" ref="D46:D57" si="8">E10</f>
        <v>1.6391422233177223E-2</v>
      </c>
      <c r="E46" s="201">
        <f t="shared" ref="E46:E57" si="9">G10</f>
        <v>1.567151280032265E-2</v>
      </c>
    </row>
    <row r="47" spans="1:6" ht="15">
      <c r="A47" s="83" t="s">
        <v>285</v>
      </c>
      <c r="B47" s="121">
        <f t="shared" si="7"/>
        <v>5862</v>
      </c>
      <c r="C47" s="199">
        <f t="shared" si="7"/>
        <v>4.4685327478960847E-2</v>
      </c>
      <c r="D47" s="200">
        <f t="shared" si="8"/>
        <v>4.1779640128173527E-2</v>
      </c>
      <c r="E47" s="201">
        <f t="shared" si="9"/>
        <v>3.6816531909581514E-2</v>
      </c>
    </row>
    <row r="48" spans="1:6" ht="15">
      <c r="A48" s="83" t="s">
        <v>286</v>
      </c>
      <c r="B48" s="121">
        <f t="shared" si="7"/>
        <v>8580</v>
      </c>
      <c r="C48" s="199">
        <f t="shared" si="7"/>
        <v>6.5404317599707287E-2</v>
      </c>
      <c r="D48" s="200">
        <f t="shared" si="8"/>
        <v>7.0762468162024486E-2</v>
      </c>
      <c r="E48" s="201">
        <f t="shared" si="9"/>
        <v>6.7717835948453015E-2</v>
      </c>
    </row>
    <row r="49" spans="1:5" ht="15">
      <c r="A49" s="83" t="s">
        <v>287</v>
      </c>
      <c r="B49" s="121">
        <f t="shared" si="7"/>
        <v>4518</v>
      </c>
      <c r="C49" s="199">
        <f t="shared" si="7"/>
        <v>3.4440175631174533E-2</v>
      </c>
      <c r="D49" s="200">
        <f t="shared" si="8"/>
        <v>2.5819571111658862E-2</v>
      </c>
      <c r="E49" s="201">
        <f t="shared" si="9"/>
        <v>2.9441702356488506E-2</v>
      </c>
    </row>
    <row r="50" spans="1:5" ht="15">
      <c r="A50" s="83" t="s">
        <v>288</v>
      </c>
      <c r="B50" s="121">
        <f t="shared" si="7"/>
        <v>2004</v>
      </c>
      <c r="C50" s="199">
        <f t="shared" si="7"/>
        <v>1.5276253201609953E-2</v>
      </c>
      <c r="D50" s="200">
        <f t="shared" si="8"/>
        <v>1.5631418946676526E-2</v>
      </c>
      <c r="E50" s="201">
        <f t="shared" si="9"/>
        <v>2.0357602412183835E-2</v>
      </c>
    </row>
    <row r="51" spans="1:5" ht="15">
      <c r="A51" s="83" t="s">
        <v>289</v>
      </c>
      <c r="B51" s="121">
        <f t="shared" si="7"/>
        <v>8784</v>
      </c>
      <c r="C51" s="199">
        <f t="shared" si="7"/>
        <v>6.6959385290889128E-2</v>
      </c>
      <c r="D51" s="200">
        <f t="shared" si="8"/>
        <v>6.7455426834278201E-2</v>
      </c>
      <c r="E51" s="201">
        <f t="shared" si="9"/>
        <v>6.4625785016036413E-2</v>
      </c>
    </row>
    <row r="52" spans="1:5" ht="15">
      <c r="A52" s="83" t="s">
        <v>290</v>
      </c>
      <c r="B52" s="121">
        <f t="shared" si="7"/>
        <v>2469</v>
      </c>
      <c r="C52" s="199">
        <f t="shared" si="7"/>
        <v>1.8820892791803878E-2</v>
      </c>
      <c r="D52" s="200">
        <f t="shared" si="8"/>
        <v>1.9965491742666996E-2</v>
      </c>
      <c r="E52" s="201">
        <f t="shared" si="9"/>
        <v>2.3372832203422383E-2</v>
      </c>
    </row>
    <row r="53" spans="1:5" ht="15">
      <c r="A53" s="83" t="s">
        <v>240</v>
      </c>
      <c r="B53" s="121">
        <f t="shared" si="7"/>
        <v>57681</v>
      </c>
      <c r="C53" s="199">
        <f t="shared" si="7"/>
        <v>0.43969538968166849</v>
      </c>
      <c r="D53" s="200">
        <f t="shared" si="8"/>
        <v>0.42720400953085202</v>
      </c>
      <c r="E53" s="201">
        <f t="shared" si="9"/>
        <v>0.40715204824367668</v>
      </c>
    </row>
    <row r="54" spans="1:5" ht="15">
      <c r="A54" s="83" t="s">
        <v>291</v>
      </c>
      <c r="B54" s="121">
        <f t="shared" si="7"/>
        <v>6150</v>
      </c>
      <c r="C54" s="199">
        <f t="shared" si="7"/>
        <v>4.6880717160629345E-2</v>
      </c>
      <c r="D54" s="200">
        <f t="shared" si="8"/>
        <v>4.5702900336866324E-2</v>
      </c>
      <c r="E54" s="201">
        <f t="shared" si="9"/>
        <v>4.3845666327373294E-2</v>
      </c>
    </row>
    <row r="55" spans="1:5" ht="15">
      <c r="A55" s="83" t="s">
        <v>292</v>
      </c>
      <c r="B55" s="121">
        <f t="shared" si="7"/>
        <v>5940</v>
      </c>
      <c r="C55" s="199">
        <f t="shared" si="7"/>
        <v>4.5279912184412734E-2</v>
      </c>
      <c r="D55" s="200">
        <f t="shared" si="8"/>
        <v>5.3549420754251911E-2</v>
      </c>
      <c r="E55" s="201">
        <f t="shared" si="9"/>
        <v>5.4408573239355468E-2</v>
      </c>
    </row>
    <row r="56" spans="1:5" ht="15">
      <c r="A56" s="83" t="s">
        <v>293</v>
      </c>
      <c r="B56" s="121">
        <f t="shared" si="7"/>
        <v>5670</v>
      </c>
      <c r="C56" s="199">
        <f t="shared" si="7"/>
        <v>4.3221734357848519E-2</v>
      </c>
      <c r="D56" s="200">
        <f t="shared" si="8"/>
        <v>4.5785062854325854E-2</v>
      </c>
      <c r="E56" s="201">
        <f t="shared" si="9"/>
        <v>4.7994007950988113E-2</v>
      </c>
    </row>
    <row r="57" spans="1:5" ht="15.75" thickBot="1">
      <c r="A57" s="84" t="s">
        <v>294</v>
      </c>
      <c r="B57" s="133">
        <f t="shared" si="7"/>
        <v>21042</v>
      </c>
      <c r="C57" s="202">
        <f t="shared" si="7"/>
        <v>0.1604006586169045</v>
      </c>
      <c r="D57" s="203">
        <f t="shared" si="8"/>
        <v>0.16995316736504806</v>
      </c>
      <c r="E57" s="204">
        <f t="shared" si="9"/>
        <v>0.18859590159211814</v>
      </c>
    </row>
    <row r="60" spans="1:5" ht="15" thickBot="1">
      <c r="A60" s="325" t="s">
        <v>506</v>
      </c>
    </row>
    <row r="61" spans="1:5" ht="15">
      <c r="A61" s="93"/>
      <c r="B61" s="347" t="s">
        <v>295</v>
      </c>
    </row>
    <row r="62" spans="1:5" ht="15">
      <c r="A62" s="103" t="s">
        <v>283</v>
      </c>
      <c r="B62" s="186" t="s">
        <v>91</v>
      </c>
    </row>
    <row r="63" spans="1:5" ht="15">
      <c r="A63" s="83" t="s">
        <v>284</v>
      </c>
      <c r="B63" s="132">
        <v>2484</v>
      </c>
    </row>
    <row r="64" spans="1:5" ht="15">
      <c r="A64" s="83" t="s">
        <v>285</v>
      </c>
      <c r="B64" s="132">
        <v>5862</v>
      </c>
    </row>
    <row r="65" spans="1:2" ht="15">
      <c r="A65" s="83" t="s">
        <v>286</v>
      </c>
      <c r="B65" s="132">
        <v>8580</v>
      </c>
    </row>
    <row r="66" spans="1:2" ht="15">
      <c r="A66" s="83" t="s">
        <v>287</v>
      </c>
      <c r="B66" s="132">
        <v>4518</v>
      </c>
    </row>
    <row r="67" spans="1:2" ht="15">
      <c r="A67" s="83" t="s">
        <v>288</v>
      </c>
      <c r="B67" s="132">
        <v>2004</v>
      </c>
    </row>
    <row r="68" spans="1:2" ht="15">
      <c r="A68" s="83" t="s">
        <v>289</v>
      </c>
      <c r="B68" s="132">
        <v>8784</v>
      </c>
    </row>
    <row r="69" spans="1:2" ht="15">
      <c r="A69" s="83" t="s">
        <v>290</v>
      </c>
      <c r="B69" s="132">
        <v>2469</v>
      </c>
    </row>
    <row r="70" spans="1:2" ht="15">
      <c r="A70" s="83" t="s">
        <v>240</v>
      </c>
      <c r="B70" s="132">
        <v>57681</v>
      </c>
    </row>
    <row r="71" spans="1:2" ht="15">
      <c r="A71" s="83" t="s">
        <v>291</v>
      </c>
      <c r="B71" s="132">
        <v>6150</v>
      </c>
    </row>
    <row r="72" spans="1:2" ht="15">
      <c r="A72" s="83" t="s">
        <v>292</v>
      </c>
      <c r="B72" s="132">
        <v>5940</v>
      </c>
    </row>
    <row r="73" spans="1:2" ht="15">
      <c r="A73" s="83" t="s">
        <v>293</v>
      </c>
      <c r="B73" s="132">
        <v>5673</v>
      </c>
    </row>
    <row r="74" spans="1:2" ht="15">
      <c r="A74" s="83" t="s">
        <v>294</v>
      </c>
      <c r="B74" s="132">
        <v>21042</v>
      </c>
    </row>
    <row r="75" spans="1:2" ht="15.75" thickBot="1">
      <c r="A75" s="348" t="s">
        <v>167</v>
      </c>
      <c r="B75" s="349">
        <v>131187</v>
      </c>
    </row>
  </sheetData>
  <mergeCells count="6">
    <mergeCell ref="C44:E44"/>
    <mergeCell ref="B8:C8"/>
    <mergeCell ref="D8:E8"/>
    <mergeCell ref="F8:G8"/>
    <mergeCell ref="B25:C25"/>
    <mergeCell ref="D25:F2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31CE9-235E-4A2E-AA76-77E4D42433DB}">
  <dimension ref="A1:J51"/>
  <sheetViews>
    <sheetView topLeftCell="A24" workbookViewId="0">
      <selection activeCell="J12" sqref="J12"/>
    </sheetView>
  </sheetViews>
  <sheetFormatPr defaultRowHeight="14.25"/>
  <cols>
    <col min="1" max="1" width="15.25" style="7" customWidth="1"/>
    <col min="2" max="2" width="15.875" style="7" customWidth="1"/>
    <col min="3" max="3" width="13.5" style="106" bestFit="1" customWidth="1"/>
    <col min="4" max="4" width="15.5" style="106" bestFit="1" customWidth="1"/>
    <col min="5" max="5" width="13.5" style="106" bestFit="1" customWidth="1"/>
    <col min="6" max="6" width="15.5" style="106" bestFit="1" customWidth="1"/>
    <col min="7" max="7" width="13.5" style="106" bestFit="1" customWidth="1"/>
    <col min="8" max="8" width="15.5" style="106" bestFit="1" customWidth="1"/>
    <col min="9" max="16384" width="9" style="7"/>
  </cols>
  <sheetData>
    <row r="1" spans="1:8" s="5" customFormat="1" ht="18.75">
      <c r="A1" s="2" t="s">
        <v>298</v>
      </c>
      <c r="B1" s="2"/>
      <c r="C1" s="158"/>
      <c r="D1" s="158"/>
      <c r="E1" s="158"/>
      <c r="F1" s="158"/>
      <c r="G1" s="158"/>
      <c r="H1" s="158"/>
    </row>
    <row r="2" spans="1:8" s="5" customFormat="1" ht="15">
      <c r="A2" s="87" t="s">
        <v>19</v>
      </c>
      <c r="B2" s="87"/>
      <c r="C2" s="158"/>
      <c r="D2" s="158"/>
      <c r="E2" s="158"/>
      <c r="F2" s="158"/>
      <c r="G2" s="158"/>
      <c r="H2" s="158"/>
    </row>
    <row r="3" spans="1:8" s="5" customFormat="1" ht="15">
      <c r="A3" s="3" t="s">
        <v>2</v>
      </c>
      <c r="B3" s="3"/>
      <c r="C3" s="121"/>
      <c r="D3" s="121"/>
      <c r="E3" s="121"/>
      <c r="F3" s="121"/>
      <c r="G3" s="121"/>
      <c r="H3" s="158"/>
    </row>
    <row r="4" spans="1:8" s="5" customFormat="1" ht="15">
      <c r="A4" s="3" t="s">
        <v>300</v>
      </c>
      <c r="B4" s="3"/>
      <c r="C4" s="121"/>
      <c r="D4" s="121"/>
      <c r="E4" s="121"/>
      <c r="F4" s="121"/>
      <c r="G4" s="121"/>
      <c r="H4" s="158"/>
    </row>
    <row r="5" spans="1:8" s="5" customFormat="1" ht="15">
      <c r="A5" s="3" t="s">
        <v>301</v>
      </c>
      <c r="B5" s="3"/>
      <c r="C5" s="158"/>
      <c r="D5" s="158"/>
      <c r="E5" s="158"/>
      <c r="F5" s="158"/>
      <c r="G5" s="158"/>
      <c r="H5" s="158"/>
    </row>
    <row r="6" spans="1:8" s="5" customFormat="1" ht="15">
      <c r="C6" s="158"/>
      <c r="D6" s="158"/>
      <c r="E6" s="158"/>
      <c r="F6" s="158"/>
      <c r="G6" s="158"/>
      <c r="H6" s="158"/>
    </row>
    <row r="7" spans="1:8" ht="15" thickBot="1"/>
    <row r="8" spans="1:8" ht="15">
      <c r="A8" s="93"/>
      <c r="B8" s="104"/>
      <c r="C8" s="456" t="s">
        <v>297</v>
      </c>
      <c r="D8" s="458"/>
      <c r="E8" s="455" t="s">
        <v>90</v>
      </c>
      <c r="F8" s="458"/>
      <c r="G8" s="456" t="s">
        <v>89</v>
      </c>
      <c r="H8" s="457"/>
    </row>
    <row r="9" spans="1:8" ht="15">
      <c r="A9" s="102" t="s">
        <v>302</v>
      </c>
      <c r="B9" s="86" t="s">
        <v>189</v>
      </c>
      <c r="C9" s="183" t="s">
        <v>295</v>
      </c>
      <c r="D9" s="184" t="s">
        <v>433</v>
      </c>
      <c r="E9" s="185" t="s">
        <v>295</v>
      </c>
      <c r="F9" s="184" t="s">
        <v>433</v>
      </c>
      <c r="G9" s="183" t="s">
        <v>295</v>
      </c>
      <c r="H9" s="186" t="s">
        <v>433</v>
      </c>
    </row>
    <row r="10" spans="1:8" ht="15">
      <c r="A10" s="94" t="s">
        <v>187</v>
      </c>
      <c r="B10" s="302">
        <v>3</v>
      </c>
      <c r="C10" s="121">
        <v>52683</v>
      </c>
      <c r="D10" s="151">
        <f>C10/SUM(C$10,C$14,C$18,C$22,C$26,C$30)</f>
        <v>0.40159623124771315</v>
      </c>
      <c r="E10" s="174">
        <v>57399</v>
      </c>
      <c r="F10" s="151">
        <f>E10/SUM(E10,E14,E18,E22,E26,E30)</f>
        <v>0.39298771720823233</v>
      </c>
      <c r="G10" s="121">
        <v>58095</v>
      </c>
      <c r="H10" s="142">
        <f>G10/SUM(G10,G14,G18,G22,G26,G30)</f>
        <v>0.37192463556571342</v>
      </c>
    </row>
    <row r="11" spans="1:8" ht="15">
      <c r="A11" s="94"/>
      <c r="B11" s="302">
        <v>6</v>
      </c>
      <c r="C11" s="121">
        <v>47910</v>
      </c>
      <c r="D11" s="151">
        <f>C11/SUM(C$11,C$15,C$19,C$23,C$27,C$31)</f>
        <v>0.36519551795106336</v>
      </c>
      <c r="E11" s="174">
        <v>52401</v>
      </c>
      <c r="F11" s="151">
        <f t="shared" ref="F11:F13" si="0">E11/SUM(E11,E15,E19,E23,E27,E31)</f>
        <v>0.35875369700953008</v>
      </c>
      <c r="G11" s="121">
        <v>52719</v>
      </c>
      <c r="H11" s="142">
        <f t="shared" ref="H11" si="1">G11/SUM(G11,G15,G19,G23,G27,G31)</f>
        <v>0.33750096028270721</v>
      </c>
    </row>
    <row r="12" spans="1:8" ht="15">
      <c r="A12" s="94"/>
      <c r="B12" s="302">
        <v>12</v>
      </c>
      <c r="C12" s="121">
        <v>44880</v>
      </c>
      <c r="D12" s="151">
        <f>C12/SUM(C$12,C$16,C$20,C$24,C$28,C$32)</f>
        <v>0.34208360010975947</v>
      </c>
      <c r="E12" s="174">
        <v>49926</v>
      </c>
      <c r="F12" s="151">
        <f t="shared" si="0"/>
        <v>0.34183715389039521</v>
      </c>
      <c r="G12" s="121">
        <v>49929</v>
      </c>
      <c r="H12" s="142">
        <f t="shared" ref="H12" si="2">G12/SUM(G12,G16,G20,G24,G28,G32)</f>
        <v>0.31962128632060072</v>
      </c>
    </row>
    <row r="13" spans="1:8" ht="15">
      <c r="A13" s="94"/>
      <c r="B13" s="302">
        <v>18</v>
      </c>
      <c r="C13" s="121">
        <v>46131</v>
      </c>
      <c r="D13" s="151">
        <f>C13/SUM(C$13,C$17,C$21,C$25,C$29,C$33)</f>
        <v>0.35162699229379618</v>
      </c>
      <c r="E13" s="174">
        <v>50763</v>
      </c>
      <c r="F13" s="151">
        <f t="shared" si="0"/>
        <v>0.34756085036458867</v>
      </c>
      <c r="G13" s="121">
        <v>51378</v>
      </c>
      <c r="H13" s="142">
        <f t="shared" ref="H13" si="3">G13/SUM(G13,G17,G21,G25,G29,G33)</f>
        <v>0.32892235004897535</v>
      </c>
    </row>
    <row r="14" spans="1:8" ht="15">
      <c r="A14" s="96" t="s">
        <v>188</v>
      </c>
      <c r="B14" s="340">
        <v>3</v>
      </c>
      <c r="C14" s="131">
        <v>16932</v>
      </c>
      <c r="D14" s="149">
        <f>C14/SUM(C14,C18,C22,C26,C30,C10)</f>
        <v>0.12907061836809366</v>
      </c>
      <c r="E14" s="172">
        <v>18165</v>
      </c>
      <c r="F14" s="149">
        <f>E14/SUM(E14,E18,E22,E26,E30,E10)</f>
        <v>0.12436840159388736</v>
      </c>
      <c r="G14" s="131">
        <v>18843</v>
      </c>
      <c r="H14" s="150">
        <f>G14/SUM(G14,G18,G22,G26,G30,G10)</f>
        <v>0.12063303051837056</v>
      </c>
    </row>
    <row r="15" spans="1:8" ht="15">
      <c r="A15" s="94"/>
      <c r="B15" s="302">
        <v>6</v>
      </c>
      <c r="C15" s="121">
        <v>27789</v>
      </c>
      <c r="D15" s="151">
        <f t="shared" ref="D15:F17" si="4">C15/SUM(C15,C19,C23,C27,C31,C11)</f>
        <v>0.21182254745026297</v>
      </c>
      <c r="E15" s="174">
        <v>29958</v>
      </c>
      <c r="F15" s="151">
        <f t="shared" si="4"/>
        <v>0.20510187315149522</v>
      </c>
      <c r="G15" s="121">
        <v>31692</v>
      </c>
      <c r="H15" s="142">
        <f t="shared" ref="H15" si="5">G15/SUM(G15,G19,G23,G27,G31,G11)</f>
        <v>0.20288853038334487</v>
      </c>
    </row>
    <row r="16" spans="1:8" ht="15">
      <c r="A16" s="94"/>
      <c r="B16" s="302">
        <v>12</v>
      </c>
      <c r="C16" s="121">
        <v>35223</v>
      </c>
      <c r="D16" s="151">
        <f t="shared" si="4"/>
        <v>0.26847617305405652</v>
      </c>
      <c r="E16" s="174">
        <v>37164</v>
      </c>
      <c r="F16" s="151">
        <f t="shared" si="4"/>
        <v>0.25445731657217979</v>
      </c>
      <c r="G16" s="121">
        <v>39855</v>
      </c>
      <c r="H16" s="142">
        <f t="shared" ref="H16" si="6">G16/SUM(G16,G20,G24,G28,G32,G12)</f>
        <v>0.25513241535595627</v>
      </c>
    </row>
    <row r="17" spans="1:8" ht="15">
      <c r="A17" s="102"/>
      <c r="B17" s="184">
        <v>18</v>
      </c>
      <c r="C17" s="322">
        <v>34422</v>
      </c>
      <c r="D17" s="323">
        <f t="shared" si="4"/>
        <v>0.26237680364043814</v>
      </c>
      <c r="E17" s="324">
        <v>36396</v>
      </c>
      <c r="F17" s="323">
        <f t="shared" si="4"/>
        <v>0.24919379685734827</v>
      </c>
      <c r="G17" s="322">
        <v>38352</v>
      </c>
      <c r="H17" s="190">
        <f t="shared" ref="H17" si="7">G17/SUM(G17,G21,G25,G29,G33,G13)</f>
        <v>0.24552979814469816</v>
      </c>
    </row>
    <row r="18" spans="1:8" ht="15">
      <c r="A18" s="94" t="s">
        <v>303</v>
      </c>
      <c r="B18" s="302">
        <v>3</v>
      </c>
      <c r="C18" s="121">
        <v>16095</v>
      </c>
      <c r="D18" s="151">
        <f>C18/SUM(C18,C22,C26,C30,C10,C14)</f>
        <v>0.1226902671057446</v>
      </c>
      <c r="E18" s="174">
        <v>18171</v>
      </c>
      <c r="F18" s="151">
        <f>E18/SUM(E18,E22,E26,E30,E10,E14)</f>
        <v>0.12440948116501664</v>
      </c>
      <c r="G18" s="121">
        <v>22608</v>
      </c>
      <c r="H18" s="142">
        <f>G18/SUM(G18,G22,G26,G30,G10,G14)</f>
        <v>0.1447365893944341</v>
      </c>
    </row>
    <row r="19" spans="1:8" ht="15">
      <c r="A19" s="94"/>
      <c r="B19" s="302">
        <v>6</v>
      </c>
      <c r="C19" s="121">
        <v>12756</v>
      </c>
      <c r="D19" s="151">
        <f t="shared" ref="D19:F21" si="8">C19/SUM(C19,C23,C27,C31,C11,C15)</f>
        <v>9.7233020809512918E-2</v>
      </c>
      <c r="E19" s="174">
        <v>14706</v>
      </c>
      <c r="F19" s="151">
        <f t="shared" si="8"/>
        <v>0.10068189286887939</v>
      </c>
      <c r="G19" s="121">
        <v>18420</v>
      </c>
      <c r="H19" s="142">
        <f t="shared" ref="H19" si="9">G19/SUM(G19,G23,G27,G31,G11,G15)</f>
        <v>0.1179227164477222</v>
      </c>
    </row>
    <row r="20" spans="1:8" ht="15">
      <c r="A20" s="94"/>
      <c r="B20" s="302">
        <v>12</v>
      </c>
      <c r="C20" s="121">
        <v>10545</v>
      </c>
      <c r="D20" s="151">
        <f t="shared" si="8"/>
        <v>8.037592609530779E-2</v>
      </c>
      <c r="E20" s="174">
        <v>12333</v>
      </c>
      <c r="F20" s="151">
        <f t="shared" si="8"/>
        <v>8.444252731903705E-2</v>
      </c>
      <c r="G20" s="121">
        <v>15315</v>
      </c>
      <c r="H20" s="142">
        <f t="shared" ref="H20" si="10">G20/SUM(G20,G24,G28,G32,G12,G16)</f>
        <v>9.8039215686274508E-2</v>
      </c>
    </row>
    <row r="21" spans="1:8" ht="15">
      <c r="A21" s="94"/>
      <c r="B21" s="302">
        <v>18</v>
      </c>
      <c r="C21" s="121">
        <v>9747</v>
      </c>
      <c r="D21" s="151">
        <f t="shared" si="8"/>
        <v>7.4295122453179666E-2</v>
      </c>
      <c r="E21" s="174">
        <v>12051</v>
      </c>
      <c r="F21" s="151">
        <f t="shared" si="8"/>
        <v>8.251001335113485E-2</v>
      </c>
      <c r="G21" s="121">
        <v>14484</v>
      </c>
      <c r="H21" s="142">
        <f t="shared" ref="H21" si="11">G21/SUM(G21,G25,G29,G33,G13,G17)</f>
        <v>9.2726679086561542E-2</v>
      </c>
    </row>
    <row r="22" spans="1:8" ht="15">
      <c r="A22" s="96" t="s">
        <v>1</v>
      </c>
      <c r="B22" s="340">
        <v>3</v>
      </c>
      <c r="C22" s="131">
        <v>29049</v>
      </c>
      <c r="D22" s="149">
        <f>C22/SUM(C$10,C$14,C$18,C$22,C$26,C$30)</f>
        <v>0.22143706549579217</v>
      </c>
      <c r="E22" s="172">
        <v>34815</v>
      </c>
      <c r="F22" s="149">
        <f>E22/SUM(E$10,E$14,E$18,E$22,E$26,E$30)</f>
        <v>0.23836421147763218</v>
      </c>
      <c r="G22" s="131">
        <v>36831</v>
      </c>
      <c r="H22" s="150">
        <f>G22/SUM(G$10,G$14,G$18,G$22,G$26,G$30)</f>
        <v>0.2357923444792287</v>
      </c>
    </row>
    <row r="23" spans="1:8" ht="15">
      <c r="A23" s="94"/>
      <c r="B23" s="302">
        <v>6</v>
      </c>
      <c r="C23" s="121">
        <v>27846</v>
      </c>
      <c r="D23" s="151">
        <f>C23/SUM(C$11,C$15,C$19,C$23,C$27,C$31)</f>
        <v>0.21225703178595928</v>
      </c>
      <c r="E23" s="174">
        <v>33276</v>
      </c>
      <c r="F23" s="151">
        <f>E23/SUM(E$11,E$15,E$19,E$23,E$27,E$31)</f>
        <v>0.22781794281958592</v>
      </c>
      <c r="G23" s="121">
        <v>35556</v>
      </c>
      <c r="H23" s="142">
        <f>G23/SUM(G$11,G$15,G$19,G$23,G$27,G$31)</f>
        <v>0.2276254129215641</v>
      </c>
    </row>
    <row r="24" spans="1:8" ht="15">
      <c r="A24" s="94"/>
      <c r="B24" s="302">
        <v>12</v>
      </c>
      <c r="C24" s="121">
        <v>27288</v>
      </c>
      <c r="D24" s="151">
        <f>C24/SUM(C$12,C$16,C$20,C$24,C$28,C$32)</f>
        <v>0.20799414616299278</v>
      </c>
      <c r="E24" s="174">
        <v>32238</v>
      </c>
      <c r="F24" s="151">
        <f>E24/SUM(E$12,E$16,E$20,E$24,E$28,E$32)</f>
        <v>0.22072960315504067</v>
      </c>
      <c r="G24" s="121">
        <v>35151</v>
      </c>
      <c r="H24" s="142">
        <f>G24/SUM(G$12,G$16,G$20,G$24,G$28,G$32)</f>
        <v>0.2250196846613278</v>
      </c>
    </row>
    <row r="25" spans="1:8" ht="15">
      <c r="A25" s="102"/>
      <c r="B25" s="184">
        <v>18</v>
      </c>
      <c r="C25" s="322">
        <v>27681</v>
      </c>
      <c r="D25" s="323">
        <f>C25/SUM(C$13,C$17,C$21,C$25,C$29,C$33)</f>
        <v>0.21099448903523815</v>
      </c>
      <c r="E25" s="324">
        <v>32508</v>
      </c>
      <c r="F25" s="323">
        <f>E25/SUM(E$13,E$17,E$21,E$25,E$29,E$33)</f>
        <v>0.22257368799424873</v>
      </c>
      <c r="G25" s="322">
        <v>36264</v>
      </c>
      <c r="H25" s="190">
        <f>G25/SUM(G$13,G$17,G$21,G$25,G$29,G$33)</f>
        <v>0.23216240613056255</v>
      </c>
    </row>
    <row r="26" spans="1:8" ht="15">
      <c r="A26" s="96" t="s">
        <v>287</v>
      </c>
      <c r="B26" s="340">
        <v>3</v>
      </c>
      <c r="C26" s="131">
        <v>3402</v>
      </c>
      <c r="D26" s="149">
        <f>C26/SUM(C$10,C$14,C$18,C$22,C$26,C$30)</f>
        <v>2.5933040614709111E-2</v>
      </c>
      <c r="E26" s="172">
        <v>2838</v>
      </c>
      <c r="F26" s="149">
        <f>E26/SUM(E$10,E$14,E$18,E$22,E$26,E$30)</f>
        <v>1.9430637144148215E-2</v>
      </c>
      <c r="G26" s="131">
        <v>3345</v>
      </c>
      <c r="H26" s="150">
        <f>G26/SUM(G$10,G$14,G$18,G$22,G$26,G$30)</f>
        <v>2.1414715654829355E-2</v>
      </c>
    </row>
    <row r="27" spans="1:8" ht="15">
      <c r="A27" s="94"/>
      <c r="B27" s="302">
        <v>6</v>
      </c>
      <c r="C27" s="121">
        <v>2724</v>
      </c>
      <c r="D27" s="151">
        <f>C27/SUM(C$11,C$15,C$19,C$23,C$27,C$31)</f>
        <v>2.0763777726960895E-2</v>
      </c>
      <c r="E27" s="174">
        <v>2199</v>
      </c>
      <c r="F27" s="151">
        <f>E27/SUM(E$11,E$15,E$19,E$23,E$27,E$31)</f>
        <v>1.505504436411436E-2</v>
      </c>
      <c r="G27" s="121">
        <v>2535</v>
      </c>
      <c r="H27" s="142">
        <f>G27/SUM(G$11,G$15,G$19,G$23,G$27,G$31)</f>
        <v>1.6228777752170239E-2</v>
      </c>
    </row>
    <row r="28" spans="1:8" ht="15">
      <c r="A28" s="94"/>
      <c r="B28" s="302">
        <v>12</v>
      </c>
      <c r="C28" s="121">
        <v>2274</v>
      </c>
      <c r="D28" s="151">
        <f>C28/SUM(C$12,C$16,C$20,C$24,C$28,C$32)</f>
        <v>1.7332845513582731E-2</v>
      </c>
      <c r="E28" s="174">
        <v>1980</v>
      </c>
      <c r="F28" s="151">
        <f>E28/SUM(E$12,E$16,E$20,E$24,E$28,E$32)</f>
        <v>1.3556815380823269E-2</v>
      </c>
      <c r="G28" s="121">
        <v>2133</v>
      </c>
      <c r="H28" s="142">
        <f>G28/SUM(G$12,G$16,G$20,G$24,G$28,G$32)</f>
        <v>1.3654433369821974E-2</v>
      </c>
    </row>
    <row r="29" spans="1:8" ht="15">
      <c r="A29" s="102"/>
      <c r="B29" s="184">
        <v>18</v>
      </c>
      <c r="C29" s="322">
        <v>2382</v>
      </c>
      <c r="D29" s="323">
        <f>C29/SUM(C$13,C$17,C$21,C$25,C$29,C$33)</f>
        <v>1.8156456518259357E-2</v>
      </c>
      <c r="E29" s="324">
        <v>2031</v>
      </c>
      <c r="F29" s="323">
        <f>E29/SUM(E$13,E$17,E$21,E$25,E$29,E$33)</f>
        <v>1.3905720447776522E-2</v>
      </c>
      <c r="G29" s="322">
        <v>2142</v>
      </c>
      <c r="H29" s="190">
        <f>G29/SUM(G$13,G$17,G$21,G$25,G$29,G$33)</f>
        <v>1.3713100428294314E-2</v>
      </c>
    </row>
    <row r="30" spans="1:8" ht="15">
      <c r="A30" s="94" t="s">
        <v>304</v>
      </c>
      <c r="B30" s="302">
        <v>3</v>
      </c>
      <c r="C30" s="121">
        <v>13023</v>
      </c>
      <c r="D30" s="151">
        <f>C30/SUM(C$10,C$14,C$18,C$22,C$26,C$30)</f>
        <v>9.9272777167947315E-2</v>
      </c>
      <c r="E30" s="174">
        <v>14670</v>
      </c>
      <c r="F30" s="151">
        <f>E30/SUM(E$10,E$14,E$18,E$22,E$26,E$30)</f>
        <v>0.10043955141108327</v>
      </c>
      <c r="G30" s="121">
        <v>16479</v>
      </c>
      <c r="H30" s="142">
        <f>G30/SUM(G$10,G$14,G$18,G$22,G$26,G$30)</f>
        <v>0.10549868438742389</v>
      </c>
    </row>
    <row r="31" spans="1:8" ht="15">
      <c r="A31" s="94"/>
      <c r="B31" s="302">
        <v>6</v>
      </c>
      <c r="C31" s="121">
        <v>12165</v>
      </c>
      <c r="D31" s="151">
        <f>C31/SUM(C$11,C$15,C$19,C$23,C$27,C$31)</f>
        <v>9.2728104276240564E-2</v>
      </c>
      <c r="E31" s="174">
        <v>13524</v>
      </c>
      <c r="F31" s="151">
        <f>E31/SUM(E$11,E$15,E$19,E$23,E$27,E$31)</f>
        <v>9.2589549786395012E-2</v>
      </c>
      <c r="G31" s="121">
        <v>15282</v>
      </c>
      <c r="H31" s="142">
        <f>G31/SUM(G$11,G$15,G$19,G$23,G$27,G$31)</f>
        <v>9.7833602212491363E-2</v>
      </c>
    </row>
    <row r="32" spans="1:8" ht="15">
      <c r="A32" s="94"/>
      <c r="B32" s="302">
        <v>12</v>
      </c>
      <c r="C32" s="121">
        <v>10986</v>
      </c>
      <c r="D32" s="151">
        <f>C32/SUM(C$12,C$16,C$20,C$24,C$28,C$32)</f>
        <v>8.3737309064300741E-2</v>
      </c>
      <c r="E32" s="174">
        <v>12411</v>
      </c>
      <c r="F32" s="151">
        <f>E32/SUM(E$12,E$16,E$20,E$24,E$28,E$32)</f>
        <v>8.4976583682524032E-2</v>
      </c>
      <c r="G32" s="121">
        <v>13830</v>
      </c>
      <c r="H32" s="142">
        <f>G32/SUM(G$12,G$16,G$20,G$24,G$28,G$32)</f>
        <v>8.8532964606018699E-2</v>
      </c>
    </row>
    <row r="33" spans="1:10" ht="15.75" thickBot="1">
      <c r="A33" s="95"/>
      <c r="B33" s="341">
        <v>18</v>
      </c>
      <c r="C33" s="133">
        <v>10830</v>
      </c>
      <c r="D33" s="152">
        <f>C33/SUM(C$13,C$17,C$21,C$25,C$29,C$33)</f>
        <v>8.2550136059088522E-2</v>
      </c>
      <c r="E33" s="176">
        <v>12306</v>
      </c>
      <c r="F33" s="152">
        <f>E33/SUM(E$13,E$17,E$21,E$25,E$29,E$33)</f>
        <v>8.4255930984902944E-2</v>
      </c>
      <c r="G33" s="133">
        <v>13581</v>
      </c>
      <c r="H33" s="144">
        <f>G33/SUM(G$13,G$17,G$21,G$25,G$29,G$33)</f>
        <v>8.6945666160908056E-2</v>
      </c>
    </row>
    <row r="37" spans="1:10" ht="15" thickBot="1">
      <c r="A37" s="325" t="s">
        <v>19</v>
      </c>
    </row>
    <row r="38" spans="1:10" ht="15">
      <c r="A38" s="93"/>
      <c r="B38" s="104"/>
      <c r="C38" s="455" t="s">
        <v>459</v>
      </c>
      <c r="D38" s="456"/>
      <c r="E38" s="457"/>
      <c r="F38" s="327"/>
      <c r="I38" s="106"/>
      <c r="J38" s="106"/>
    </row>
    <row r="39" spans="1:10" ht="15">
      <c r="A39" s="102" t="s">
        <v>302</v>
      </c>
      <c r="B39" s="86" t="s">
        <v>189</v>
      </c>
      <c r="C39" s="330" t="s">
        <v>89</v>
      </c>
      <c r="D39" s="328" t="s">
        <v>90</v>
      </c>
      <c r="E39" s="329" t="s">
        <v>91</v>
      </c>
      <c r="I39" s="106"/>
    </row>
    <row r="40" spans="1:10" ht="15">
      <c r="A40" s="94" t="s">
        <v>187</v>
      </c>
      <c r="B40" s="336">
        <v>3</v>
      </c>
      <c r="C40" s="188">
        <v>0.37192463556571342</v>
      </c>
      <c r="D40" s="188">
        <v>0.39298771720823233</v>
      </c>
      <c r="E40" s="332">
        <v>0.40159623124771315</v>
      </c>
      <c r="I40" s="106"/>
    </row>
    <row r="41" spans="1:10" ht="15">
      <c r="A41" s="94"/>
      <c r="B41" s="336">
        <v>6</v>
      </c>
      <c r="C41" s="188">
        <v>0.33750096028270721</v>
      </c>
      <c r="D41" s="188">
        <v>0.35875369700953008</v>
      </c>
      <c r="E41" s="332">
        <v>0.36519551795106336</v>
      </c>
      <c r="I41" s="106"/>
    </row>
    <row r="42" spans="1:10" ht="15">
      <c r="A42" s="94"/>
      <c r="B42" s="336">
        <v>12</v>
      </c>
      <c r="C42" s="188">
        <v>0.31962128632060072</v>
      </c>
      <c r="D42" s="188">
        <v>0.34183715389039521</v>
      </c>
      <c r="E42" s="332">
        <v>0.34208360010975947</v>
      </c>
      <c r="I42" s="106"/>
    </row>
    <row r="43" spans="1:10" ht="15">
      <c r="A43" s="94"/>
      <c r="B43" s="336">
        <v>18</v>
      </c>
      <c r="C43" s="188">
        <v>0.32892235004897535</v>
      </c>
      <c r="D43" s="188">
        <v>0.34756085036458867</v>
      </c>
      <c r="E43" s="332">
        <v>0.35162699229379618</v>
      </c>
      <c r="I43" s="106"/>
    </row>
    <row r="44" spans="1:10" ht="15">
      <c r="A44" s="96" t="s">
        <v>188</v>
      </c>
      <c r="B44" s="337">
        <v>3</v>
      </c>
      <c r="C44" s="187">
        <v>0.12063303051837056</v>
      </c>
      <c r="D44" s="187">
        <v>0.12436840159388736</v>
      </c>
      <c r="E44" s="333">
        <v>0.12907061836809366</v>
      </c>
      <c r="I44" s="106"/>
    </row>
    <row r="45" spans="1:10" ht="15">
      <c r="A45" s="94"/>
      <c r="B45" s="336">
        <v>6</v>
      </c>
      <c r="C45" s="188">
        <v>0.20288853038334487</v>
      </c>
      <c r="D45" s="188">
        <v>0.20510187315149522</v>
      </c>
      <c r="E45" s="332">
        <v>0.21182254745026297</v>
      </c>
      <c r="I45" s="106"/>
    </row>
    <row r="46" spans="1:10" ht="15">
      <c r="A46" s="94"/>
      <c r="B46" s="336">
        <v>12</v>
      </c>
      <c r="C46" s="188">
        <v>0.25513241535595627</v>
      </c>
      <c r="D46" s="188">
        <v>0.25445731657217979</v>
      </c>
      <c r="E46" s="332">
        <v>0.26847617305405652</v>
      </c>
      <c r="I46" s="106"/>
    </row>
    <row r="47" spans="1:10" ht="15">
      <c r="A47" s="102"/>
      <c r="B47" s="338">
        <v>18</v>
      </c>
      <c r="C47" s="189">
        <v>0.24552979814469816</v>
      </c>
      <c r="D47" s="189">
        <v>0.24919379685734827</v>
      </c>
      <c r="E47" s="334">
        <v>0.26237680364043814</v>
      </c>
      <c r="I47" s="106"/>
    </row>
    <row r="48" spans="1:10" ht="15">
      <c r="A48" s="94" t="s">
        <v>303</v>
      </c>
      <c r="B48" s="336">
        <v>3</v>
      </c>
      <c r="C48" s="188">
        <v>0.1447365893944341</v>
      </c>
      <c r="D48" s="188">
        <v>0.12440948116501664</v>
      </c>
      <c r="E48" s="332">
        <v>0.1226902671057446</v>
      </c>
      <c r="I48" s="106"/>
    </row>
    <row r="49" spans="1:9" ht="15">
      <c r="A49" s="94"/>
      <c r="B49" s="336">
        <v>6</v>
      </c>
      <c r="C49" s="188">
        <v>0.1179227164477222</v>
      </c>
      <c r="D49" s="188">
        <v>0.10068189286887939</v>
      </c>
      <c r="E49" s="332">
        <v>9.7233020809512918E-2</v>
      </c>
      <c r="I49" s="106"/>
    </row>
    <row r="50" spans="1:9" ht="15">
      <c r="A50" s="94"/>
      <c r="B50" s="336">
        <v>12</v>
      </c>
      <c r="C50" s="188">
        <v>9.8039215686274508E-2</v>
      </c>
      <c r="D50" s="188">
        <v>8.444252731903705E-2</v>
      </c>
      <c r="E50" s="332">
        <v>8.037592609530779E-2</v>
      </c>
      <c r="I50" s="106"/>
    </row>
    <row r="51" spans="1:9" ht="15.75" thickBot="1">
      <c r="A51" s="95"/>
      <c r="B51" s="339">
        <v>18</v>
      </c>
      <c r="C51" s="331">
        <v>9.2726679086561542E-2</v>
      </c>
      <c r="D51" s="331">
        <v>8.251001335113485E-2</v>
      </c>
      <c r="E51" s="335">
        <v>7.4295122453179666E-2</v>
      </c>
      <c r="I51" s="106"/>
    </row>
  </sheetData>
  <mergeCells count="4">
    <mergeCell ref="C8:D8"/>
    <mergeCell ref="E8:F8"/>
    <mergeCell ref="G8:H8"/>
    <mergeCell ref="C38:E38"/>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5F96D-6612-4D3A-99A9-4116A3BE909B}">
  <dimension ref="A1:K26"/>
  <sheetViews>
    <sheetView topLeftCell="A10" workbookViewId="0">
      <selection activeCell="H4" sqref="H4"/>
    </sheetView>
  </sheetViews>
  <sheetFormatPr defaultRowHeight="14.25"/>
  <cols>
    <col min="1" max="1" width="14.25" style="7" customWidth="1"/>
    <col min="2" max="2" width="14.75" style="7" customWidth="1"/>
    <col min="3" max="3" width="13.125" style="7" customWidth="1"/>
    <col min="4" max="4" width="14.75" style="7" customWidth="1"/>
    <col min="5" max="5" width="15.625" style="7" customWidth="1"/>
    <col min="6" max="6" width="13.875" style="7" customWidth="1"/>
    <col min="7" max="7" width="15.625" style="7" customWidth="1"/>
    <col min="8" max="8" width="14" style="7" customWidth="1"/>
    <col min="9" max="9" width="15.375" style="7" customWidth="1"/>
    <col min="10" max="16384" width="9" style="7"/>
  </cols>
  <sheetData>
    <row r="1" spans="1:11" s="5" customFormat="1" ht="18.75">
      <c r="A1" s="2" t="s">
        <v>305</v>
      </c>
      <c r="B1" s="2"/>
    </row>
    <row r="2" spans="1:11" s="5" customFormat="1" ht="15">
      <c r="A2" s="87" t="s">
        <v>478</v>
      </c>
      <c r="B2" s="87"/>
    </row>
    <row r="3" spans="1:11" s="5" customFormat="1" ht="15">
      <c r="A3" s="3" t="s">
        <v>2</v>
      </c>
      <c r="B3" s="3"/>
      <c r="C3" s="3"/>
      <c r="D3" s="3"/>
      <c r="E3" s="3"/>
      <c r="F3" s="3"/>
      <c r="G3" s="3"/>
    </row>
    <row r="4" spans="1:11" s="5" customFormat="1" ht="15">
      <c r="A4" s="3" t="s">
        <v>306</v>
      </c>
      <c r="B4" s="3"/>
      <c r="C4" s="3"/>
      <c r="D4" s="3"/>
      <c r="E4" s="3"/>
      <c r="F4" s="3"/>
      <c r="G4" s="3"/>
    </row>
    <row r="5" spans="1:11" s="5" customFormat="1" ht="15">
      <c r="A5" s="3" t="s">
        <v>312</v>
      </c>
      <c r="B5" s="3"/>
    </row>
    <row r="8" spans="1:11" ht="15" thickBot="1"/>
    <row r="9" spans="1:11" s="5" customFormat="1" ht="42" customHeight="1">
      <c r="A9" s="81"/>
      <c r="B9" s="465" t="s">
        <v>307</v>
      </c>
      <c r="C9" s="470"/>
      <c r="D9" s="465" t="s">
        <v>441</v>
      </c>
      <c r="E9" s="470"/>
      <c r="F9" s="465" t="s">
        <v>444</v>
      </c>
      <c r="G9" s="470"/>
      <c r="H9" s="466" t="s">
        <v>412</v>
      </c>
      <c r="I9" s="467"/>
      <c r="J9" s="88"/>
      <c r="K9" s="88"/>
    </row>
    <row r="10" spans="1:11" s="5" customFormat="1" ht="33.75" customHeight="1">
      <c r="A10" s="318" t="s">
        <v>457</v>
      </c>
      <c r="B10" s="185" t="s">
        <v>308</v>
      </c>
      <c r="C10" s="184" t="s">
        <v>309</v>
      </c>
      <c r="D10" s="185" t="s">
        <v>308</v>
      </c>
      <c r="E10" s="184" t="s">
        <v>309</v>
      </c>
      <c r="F10" s="185" t="s">
        <v>308</v>
      </c>
      <c r="G10" s="184" t="s">
        <v>309</v>
      </c>
      <c r="H10" s="183" t="s">
        <v>308</v>
      </c>
      <c r="I10" s="186" t="s">
        <v>309</v>
      </c>
    </row>
    <row r="11" spans="1:11" s="5" customFormat="1" ht="15">
      <c r="A11" s="82" t="s">
        <v>310</v>
      </c>
      <c r="B11" s="278">
        <v>2300</v>
      </c>
      <c r="C11" s="285">
        <v>2100</v>
      </c>
      <c r="D11" s="278">
        <v>2211</v>
      </c>
      <c r="E11" s="285">
        <v>1941</v>
      </c>
      <c r="F11" s="278">
        <v>243</v>
      </c>
      <c r="G11" s="285">
        <v>540</v>
      </c>
      <c r="H11" s="141">
        <f>F11/D11</f>
        <v>0.10990502035278155</v>
      </c>
      <c r="I11" s="142">
        <f>G11/E11</f>
        <v>0.27820710973724883</v>
      </c>
    </row>
    <row r="12" spans="1:11" s="5" customFormat="1" ht="15.75" thickBot="1">
      <c r="A12" s="84" t="s">
        <v>311</v>
      </c>
      <c r="B12" s="101">
        <v>15000</v>
      </c>
      <c r="C12" s="287">
        <v>44500</v>
      </c>
      <c r="D12" s="101">
        <v>14760</v>
      </c>
      <c r="E12" s="287">
        <v>42549</v>
      </c>
      <c r="F12" s="101">
        <v>3252</v>
      </c>
      <c r="G12" s="287">
        <v>17952</v>
      </c>
      <c r="H12" s="143">
        <f>F12/D12</f>
        <v>0.22032520325203253</v>
      </c>
      <c r="I12" s="144">
        <f>G12/E12</f>
        <v>0.42191355848551082</v>
      </c>
    </row>
    <row r="15" spans="1:11" ht="15" thickBot="1">
      <c r="A15" s="325" t="s">
        <v>479</v>
      </c>
    </row>
    <row r="16" spans="1:11" ht="15">
      <c r="A16" s="81"/>
      <c r="B16" s="465" t="s">
        <v>307</v>
      </c>
      <c r="C16" s="467"/>
    </row>
    <row r="17" spans="1:3" ht="30">
      <c r="A17" s="318" t="s">
        <v>457</v>
      </c>
      <c r="B17" s="185" t="s">
        <v>308</v>
      </c>
      <c r="C17" s="186" t="s">
        <v>309</v>
      </c>
    </row>
    <row r="18" spans="1:3" ht="15">
      <c r="A18" s="82" t="s">
        <v>310</v>
      </c>
      <c r="B18" s="278">
        <v>2300</v>
      </c>
      <c r="C18" s="276">
        <v>2100</v>
      </c>
    </row>
    <row r="19" spans="1:3" ht="15.75" thickBot="1">
      <c r="A19" s="84" t="s">
        <v>311</v>
      </c>
      <c r="B19" s="101">
        <v>15000</v>
      </c>
      <c r="C19" s="273">
        <v>44500</v>
      </c>
    </row>
    <row r="22" spans="1:3" ht="15" thickBot="1">
      <c r="A22" s="325" t="s">
        <v>480</v>
      </c>
    </row>
    <row r="23" spans="1:3" ht="15" customHeight="1">
      <c r="A23" s="81"/>
      <c r="B23" s="466" t="s">
        <v>412</v>
      </c>
      <c r="C23" s="467"/>
    </row>
    <row r="24" spans="1:3" ht="30">
      <c r="A24" s="318" t="s">
        <v>457</v>
      </c>
      <c r="B24" s="183" t="s">
        <v>308</v>
      </c>
      <c r="C24" s="186" t="s">
        <v>309</v>
      </c>
    </row>
    <row r="25" spans="1:3" ht="15">
      <c r="A25" s="82" t="s">
        <v>310</v>
      </c>
      <c r="B25" s="141">
        <v>0.10990502035278155</v>
      </c>
      <c r="C25" s="142">
        <v>0.27820710973724883</v>
      </c>
    </row>
    <row r="26" spans="1:3" ht="15.75" thickBot="1">
      <c r="A26" s="84" t="s">
        <v>311</v>
      </c>
      <c r="B26" s="143">
        <v>0.22032520325203253</v>
      </c>
      <c r="C26" s="144">
        <v>0.42191355848551082</v>
      </c>
    </row>
  </sheetData>
  <mergeCells count="6">
    <mergeCell ref="B23:C23"/>
    <mergeCell ref="B9:C9"/>
    <mergeCell ref="D9:E9"/>
    <mergeCell ref="F9:G9"/>
    <mergeCell ref="H9:I9"/>
    <mergeCell ref="B16:C1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C1DF3-1349-4B1A-B60B-C3CDFA40E356}">
  <dimension ref="A1:N23"/>
  <sheetViews>
    <sheetView workbookViewId="0">
      <selection activeCell="C18" sqref="C18"/>
    </sheetView>
  </sheetViews>
  <sheetFormatPr defaultRowHeight="14.25"/>
  <cols>
    <col min="1" max="1" width="28.75" style="7" customWidth="1"/>
    <col min="2" max="4" width="8.375" style="7" bestFit="1" customWidth="1"/>
    <col min="5" max="5" width="10.625" style="7" bestFit="1" customWidth="1"/>
    <col min="6" max="6" width="9.25" style="7" bestFit="1" customWidth="1"/>
    <col min="7" max="7" width="9.375" style="7" bestFit="1" customWidth="1"/>
    <col min="8" max="8" width="12.75" style="7" bestFit="1" customWidth="1"/>
    <col min="9" max="9" width="10.875" style="7" bestFit="1" customWidth="1"/>
    <col min="10" max="10" width="10" style="7" bestFit="1" customWidth="1"/>
    <col min="11" max="11" width="13.5" style="7" bestFit="1" customWidth="1"/>
    <col min="12" max="12" width="16.125" style="7" bestFit="1" customWidth="1"/>
    <col min="13" max="13" width="11.625" style="7" bestFit="1" customWidth="1"/>
    <col min="14" max="14" width="10.125" style="7" bestFit="1" customWidth="1"/>
    <col min="15" max="16384" width="9" style="7"/>
  </cols>
  <sheetData>
    <row r="1" spans="1:14" ht="18.75">
      <c r="A1" s="2" t="s">
        <v>362</v>
      </c>
    </row>
    <row r="2" spans="1:14">
      <c r="A2" s="245" t="s">
        <v>507</v>
      </c>
    </row>
    <row r="3" spans="1:14" ht="15">
      <c r="A3" s="3" t="s">
        <v>2</v>
      </c>
    </row>
    <row r="4" spans="1:14" ht="15">
      <c r="A4" s="3" t="s">
        <v>363</v>
      </c>
    </row>
    <row r="5" spans="1:14" ht="15">
      <c r="A5" s="3" t="s">
        <v>364</v>
      </c>
    </row>
    <row r="6" spans="1:14" ht="15">
      <c r="A6" s="3"/>
    </row>
    <row r="7" spans="1:14" ht="15" thickBot="1">
      <c r="A7" s="325" t="s">
        <v>508</v>
      </c>
    </row>
    <row r="8" spans="1:14" ht="15">
      <c r="A8" s="350"/>
      <c r="B8" s="455" t="s">
        <v>510</v>
      </c>
      <c r="C8" s="456"/>
      <c r="D8" s="456"/>
      <c r="E8" s="456"/>
      <c r="F8" s="456"/>
      <c r="G8" s="456"/>
      <c r="H8" s="456"/>
      <c r="I8" s="456"/>
      <c r="J8" s="456"/>
      <c r="K8" s="456"/>
      <c r="L8" s="456"/>
      <c r="M8" s="456"/>
      <c r="N8" s="457"/>
    </row>
    <row r="9" spans="1:14" ht="15">
      <c r="A9" s="103" t="s">
        <v>509</v>
      </c>
      <c r="B9" s="326" t="s">
        <v>365</v>
      </c>
      <c r="C9" s="326" t="s">
        <v>284</v>
      </c>
      <c r="D9" s="326" t="s">
        <v>286</v>
      </c>
      <c r="E9" s="326" t="s">
        <v>287</v>
      </c>
      <c r="F9" s="326" t="s">
        <v>237</v>
      </c>
      <c r="G9" s="326" t="s">
        <v>238</v>
      </c>
      <c r="H9" s="326" t="s">
        <v>239</v>
      </c>
      <c r="I9" s="326" t="s">
        <v>240</v>
      </c>
      <c r="J9" s="326" t="s">
        <v>366</v>
      </c>
      <c r="K9" s="326" t="s">
        <v>367</v>
      </c>
      <c r="L9" s="326" t="s">
        <v>368</v>
      </c>
      <c r="M9" s="326" t="s">
        <v>369</v>
      </c>
      <c r="N9" s="351" t="s">
        <v>167</v>
      </c>
    </row>
    <row r="10" spans="1:14" ht="15">
      <c r="A10" s="83" t="s">
        <v>370</v>
      </c>
      <c r="B10" s="14">
        <v>5532</v>
      </c>
      <c r="C10" s="14">
        <v>0</v>
      </c>
      <c r="D10" s="14">
        <v>9</v>
      </c>
      <c r="E10" s="14">
        <v>0</v>
      </c>
      <c r="F10" s="14">
        <v>0</v>
      </c>
      <c r="G10" s="14">
        <v>0</v>
      </c>
      <c r="H10" s="14">
        <v>0</v>
      </c>
      <c r="I10" s="14">
        <v>0</v>
      </c>
      <c r="J10" s="14">
        <v>0</v>
      </c>
      <c r="K10" s="14">
        <v>0</v>
      </c>
      <c r="L10" s="14">
        <v>12</v>
      </c>
      <c r="M10" s="14">
        <v>162</v>
      </c>
      <c r="N10" s="279">
        <v>5715</v>
      </c>
    </row>
    <row r="11" spans="1:14" ht="15">
      <c r="A11" s="83" t="s">
        <v>284</v>
      </c>
      <c r="B11" s="14">
        <v>0</v>
      </c>
      <c r="C11" s="14">
        <v>2352</v>
      </c>
      <c r="D11" s="14">
        <v>9</v>
      </c>
      <c r="E11" s="14">
        <v>0</v>
      </c>
      <c r="F11" s="14">
        <v>0</v>
      </c>
      <c r="G11" s="14">
        <v>0</v>
      </c>
      <c r="H11" s="14">
        <v>0</v>
      </c>
      <c r="I11" s="14">
        <v>0</v>
      </c>
      <c r="J11" s="14">
        <v>0</v>
      </c>
      <c r="K11" s="14">
        <v>9</v>
      </c>
      <c r="L11" s="14">
        <v>0</v>
      </c>
      <c r="M11" s="14">
        <v>198</v>
      </c>
      <c r="N11" s="279">
        <v>2568</v>
      </c>
    </row>
    <row r="12" spans="1:14" ht="15">
      <c r="A12" s="83" t="s">
        <v>286</v>
      </c>
      <c r="B12" s="14">
        <v>27</v>
      </c>
      <c r="C12" s="14">
        <v>0</v>
      </c>
      <c r="D12" s="14">
        <v>5955</v>
      </c>
      <c r="E12" s="14">
        <v>0</v>
      </c>
      <c r="F12" s="14">
        <v>15</v>
      </c>
      <c r="G12" s="14">
        <v>9</v>
      </c>
      <c r="H12" s="14">
        <v>0</v>
      </c>
      <c r="I12" s="14">
        <v>144</v>
      </c>
      <c r="J12" s="14">
        <v>18</v>
      </c>
      <c r="K12" s="14">
        <v>27</v>
      </c>
      <c r="L12" s="14">
        <v>48</v>
      </c>
      <c r="M12" s="14">
        <v>693</v>
      </c>
      <c r="N12" s="279">
        <v>6936</v>
      </c>
    </row>
    <row r="13" spans="1:14" ht="15">
      <c r="A13" s="83" t="s">
        <v>371</v>
      </c>
      <c r="B13" s="14">
        <v>0</v>
      </c>
      <c r="C13" s="14">
        <v>0</v>
      </c>
      <c r="D13" s="14">
        <v>0</v>
      </c>
      <c r="E13" s="14">
        <v>3558</v>
      </c>
      <c r="F13" s="14">
        <v>9</v>
      </c>
      <c r="G13" s="14">
        <v>0</v>
      </c>
      <c r="H13" s="14">
        <v>0</v>
      </c>
      <c r="I13" s="14">
        <v>45</v>
      </c>
      <c r="J13" s="14">
        <v>0</v>
      </c>
      <c r="K13" s="14">
        <v>15</v>
      </c>
      <c r="L13" s="14">
        <v>15</v>
      </c>
      <c r="M13" s="14">
        <v>402</v>
      </c>
      <c r="N13" s="279">
        <v>4044</v>
      </c>
    </row>
    <row r="14" spans="1:14" ht="15">
      <c r="A14" s="83" t="s">
        <v>260</v>
      </c>
      <c r="B14" s="14">
        <v>0</v>
      </c>
      <c r="C14" s="14">
        <v>0</v>
      </c>
      <c r="D14" s="14">
        <v>72</v>
      </c>
      <c r="E14" s="14">
        <v>27</v>
      </c>
      <c r="F14" s="14">
        <v>5973</v>
      </c>
      <c r="G14" s="14">
        <v>1071</v>
      </c>
      <c r="H14" s="14">
        <v>27</v>
      </c>
      <c r="I14" s="14">
        <v>117</v>
      </c>
      <c r="J14" s="14">
        <v>21</v>
      </c>
      <c r="K14" s="14">
        <v>30</v>
      </c>
      <c r="L14" s="14">
        <v>156</v>
      </c>
      <c r="M14" s="14">
        <v>1032</v>
      </c>
      <c r="N14" s="279">
        <v>8526</v>
      </c>
    </row>
    <row r="15" spans="1:14" ht="15">
      <c r="A15" s="83" t="s">
        <v>240</v>
      </c>
      <c r="B15" s="14">
        <v>33</v>
      </c>
      <c r="C15" s="14">
        <v>9</v>
      </c>
      <c r="D15" s="14">
        <v>954</v>
      </c>
      <c r="E15" s="14">
        <v>132</v>
      </c>
      <c r="F15" s="14">
        <v>1275</v>
      </c>
      <c r="G15" s="14">
        <v>867</v>
      </c>
      <c r="H15" s="14">
        <v>1662</v>
      </c>
      <c r="I15" s="14">
        <v>48354</v>
      </c>
      <c r="J15" s="14">
        <v>288</v>
      </c>
      <c r="K15" s="14">
        <v>4374</v>
      </c>
      <c r="L15" s="14">
        <v>3402</v>
      </c>
      <c r="M15" s="14">
        <v>6633</v>
      </c>
      <c r="N15" s="279">
        <v>67983</v>
      </c>
    </row>
    <row r="16" spans="1:14" ht="15">
      <c r="A16" s="83" t="s">
        <v>372</v>
      </c>
      <c r="B16" s="14">
        <v>0</v>
      </c>
      <c r="C16" s="14">
        <v>0</v>
      </c>
      <c r="D16" s="14">
        <v>0</v>
      </c>
      <c r="E16" s="14">
        <v>0</v>
      </c>
      <c r="F16" s="14">
        <v>0</v>
      </c>
      <c r="G16" s="14">
        <v>0</v>
      </c>
      <c r="H16" s="14">
        <v>0</v>
      </c>
      <c r="I16" s="14">
        <v>12</v>
      </c>
      <c r="J16" s="14">
        <v>0</v>
      </c>
      <c r="K16" s="14">
        <v>0</v>
      </c>
      <c r="L16" s="14">
        <v>0</v>
      </c>
      <c r="M16" s="14">
        <v>18</v>
      </c>
      <c r="N16" s="279">
        <v>30</v>
      </c>
    </row>
    <row r="17" spans="1:14" ht="15">
      <c r="A17" s="83" t="s">
        <v>373</v>
      </c>
      <c r="B17" s="14">
        <v>24</v>
      </c>
      <c r="C17" s="14">
        <v>33</v>
      </c>
      <c r="D17" s="14">
        <v>882</v>
      </c>
      <c r="E17" s="14">
        <v>564</v>
      </c>
      <c r="F17" s="14">
        <v>399</v>
      </c>
      <c r="G17" s="14">
        <v>153</v>
      </c>
      <c r="H17" s="14">
        <v>132</v>
      </c>
      <c r="I17" s="14">
        <v>4698</v>
      </c>
      <c r="J17" s="14">
        <v>171</v>
      </c>
      <c r="K17" s="14">
        <v>720</v>
      </c>
      <c r="L17" s="14">
        <v>1080</v>
      </c>
      <c r="M17" s="14">
        <v>5937</v>
      </c>
      <c r="N17" s="279">
        <v>14793</v>
      </c>
    </row>
    <row r="18" spans="1:14" ht="15">
      <c r="A18" s="83" t="s">
        <v>374</v>
      </c>
      <c r="B18" s="14">
        <v>0</v>
      </c>
      <c r="C18" s="14">
        <v>0</v>
      </c>
      <c r="D18" s="14">
        <v>108</v>
      </c>
      <c r="E18" s="14">
        <v>9</v>
      </c>
      <c r="F18" s="14">
        <v>201</v>
      </c>
      <c r="G18" s="14">
        <v>96</v>
      </c>
      <c r="H18" s="14">
        <v>27</v>
      </c>
      <c r="I18" s="14">
        <v>507</v>
      </c>
      <c r="J18" s="14">
        <v>5049</v>
      </c>
      <c r="K18" s="14">
        <v>117</v>
      </c>
      <c r="L18" s="14">
        <v>0</v>
      </c>
      <c r="M18" s="14">
        <v>0</v>
      </c>
      <c r="N18" s="279">
        <v>6114</v>
      </c>
    </row>
    <row r="19" spans="1:14" ht="15">
      <c r="A19" s="83" t="s">
        <v>375</v>
      </c>
      <c r="B19" s="14">
        <v>0</v>
      </c>
      <c r="C19" s="14">
        <v>0</v>
      </c>
      <c r="D19" s="14">
        <v>18</v>
      </c>
      <c r="E19" s="14">
        <v>27</v>
      </c>
      <c r="F19" s="14">
        <v>36</v>
      </c>
      <c r="G19" s="14">
        <v>12</v>
      </c>
      <c r="H19" s="14">
        <v>0</v>
      </c>
      <c r="I19" s="14">
        <v>81</v>
      </c>
      <c r="J19" s="14">
        <v>9</v>
      </c>
      <c r="K19" s="14">
        <v>12</v>
      </c>
      <c r="L19" s="14">
        <v>48</v>
      </c>
      <c r="M19" s="14">
        <v>420</v>
      </c>
      <c r="N19" s="279">
        <v>663</v>
      </c>
    </row>
    <row r="20" spans="1:14" ht="15">
      <c r="A20" s="83" t="s">
        <v>376</v>
      </c>
      <c r="B20" s="14">
        <v>6</v>
      </c>
      <c r="C20" s="14">
        <v>60</v>
      </c>
      <c r="D20" s="14">
        <v>135</v>
      </c>
      <c r="E20" s="14">
        <v>63</v>
      </c>
      <c r="F20" s="14">
        <v>78</v>
      </c>
      <c r="G20" s="14">
        <v>45</v>
      </c>
      <c r="H20" s="14">
        <v>42</v>
      </c>
      <c r="I20" s="14">
        <v>1074</v>
      </c>
      <c r="J20" s="14">
        <v>84</v>
      </c>
      <c r="K20" s="14">
        <v>279</v>
      </c>
      <c r="L20" s="14">
        <v>318</v>
      </c>
      <c r="M20" s="14">
        <v>1668</v>
      </c>
      <c r="N20" s="279">
        <v>3852</v>
      </c>
    </row>
    <row r="21" spans="1:14" ht="15">
      <c r="A21" s="83" t="s">
        <v>377</v>
      </c>
      <c r="B21" s="14">
        <v>204</v>
      </c>
      <c r="C21" s="14">
        <v>0</v>
      </c>
      <c r="D21" s="14">
        <v>45</v>
      </c>
      <c r="E21" s="14">
        <v>24</v>
      </c>
      <c r="F21" s="14">
        <v>618</v>
      </c>
      <c r="G21" s="14">
        <v>114</v>
      </c>
      <c r="H21" s="14">
        <v>12</v>
      </c>
      <c r="I21" s="14">
        <v>207</v>
      </c>
      <c r="J21" s="14">
        <v>84</v>
      </c>
      <c r="K21" s="14">
        <v>42</v>
      </c>
      <c r="L21" s="14">
        <v>63</v>
      </c>
      <c r="M21" s="14">
        <v>759</v>
      </c>
      <c r="N21" s="279">
        <v>2172</v>
      </c>
    </row>
    <row r="22" spans="1:14" ht="15">
      <c r="A22" s="83" t="s">
        <v>1</v>
      </c>
      <c r="B22" s="14">
        <v>27</v>
      </c>
      <c r="C22" s="14">
        <v>21</v>
      </c>
      <c r="D22" s="14">
        <v>387</v>
      </c>
      <c r="E22" s="14">
        <v>108</v>
      </c>
      <c r="F22" s="14">
        <v>186</v>
      </c>
      <c r="G22" s="14">
        <v>99</v>
      </c>
      <c r="H22" s="14">
        <v>93</v>
      </c>
      <c r="I22" s="14">
        <v>2427</v>
      </c>
      <c r="J22" s="14">
        <v>213</v>
      </c>
      <c r="K22" s="14">
        <v>534</v>
      </c>
      <c r="L22" s="14">
        <v>531</v>
      </c>
      <c r="M22" s="14">
        <v>3123</v>
      </c>
      <c r="N22" s="279">
        <v>7749</v>
      </c>
    </row>
    <row r="23" spans="1:14" ht="15.75" thickBot="1">
      <c r="A23" s="84" t="s">
        <v>167</v>
      </c>
      <c r="B23" s="19">
        <v>5853</v>
      </c>
      <c r="C23" s="19">
        <v>2475</v>
      </c>
      <c r="D23" s="19">
        <v>8574</v>
      </c>
      <c r="E23" s="19">
        <v>4512</v>
      </c>
      <c r="F23" s="19">
        <v>8790</v>
      </c>
      <c r="G23" s="19">
        <v>2466</v>
      </c>
      <c r="H23" s="19">
        <v>1995</v>
      </c>
      <c r="I23" s="19">
        <v>57666</v>
      </c>
      <c r="J23" s="19">
        <v>5937</v>
      </c>
      <c r="K23" s="19">
        <v>6159</v>
      </c>
      <c r="L23" s="19">
        <v>5673</v>
      </c>
      <c r="M23" s="19">
        <v>21045</v>
      </c>
      <c r="N23" s="273">
        <v>131145</v>
      </c>
    </row>
  </sheetData>
  <mergeCells count="1">
    <mergeCell ref="B8:N8"/>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0221E-E8AE-46D3-8706-1206ED5E6D27}">
  <dimension ref="A1:M23"/>
  <sheetViews>
    <sheetView topLeftCell="A4" zoomScale="55" zoomScaleNormal="55" workbookViewId="0">
      <selection activeCell="E18" sqref="E18"/>
    </sheetView>
  </sheetViews>
  <sheetFormatPr defaultRowHeight="15"/>
  <cols>
    <col min="1" max="1" width="13.75" style="88" customWidth="1"/>
    <col min="2" max="2" width="24.125" style="88" customWidth="1"/>
    <col min="3" max="4" width="22.625" style="88" customWidth="1"/>
    <col min="5" max="5" width="26.25" style="88" customWidth="1"/>
    <col min="6" max="6" width="20.375" style="88" customWidth="1"/>
    <col min="7" max="7" width="21.125" style="88" customWidth="1"/>
    <col min="8" max="8" width="23.5" style="88" customWidth="1"/>
    <col min="9" max="9" width="22.25" style="88" customWidth="1"/>
    <col min="10" max="14" width="17.625" style="88" customWidth="1"/>
    <col min="15" max="16384" width="9" style="88"/>
  </cols>
  <sheetData>
    <row r="1" spans="1:13" s="7" customFormat="1" ht="18.75">
      <c r="A1" s="2" t="s">
        <v>362</v>
      </c>
    </row>
    <row r="2" spans="1:13" s="7" customFormat="1" ht="14.25">
      <c r="A2" s="245" t="s">
        <v>575</v>
      </c>
    </row>
    <row r="3" spans="1:13" s="7" customFormat="1">
      <c r="A3" s="3" t="s">
        <v>2</v>
      </c>
    </row>
    <row r="4" spans="1:13" s="7" customFormat="1">
      <c r="A4" s="3" t="s">
        <v>590</v>
      </c>
    </row>
    <row r="5" spans="1:13" s="7" customFormat="1">
      <c r="A5" s="3" t="s">
        <v>527</v>
      </c>
    </row>
    <row r="6" spans="1:13" ht="15.75" thickBot="1"/>
    <row r="7" spans="1:13">
      <c r="A7" s="81"/>
      <c r="B7" s="465" t="s">
        <v>591</v>
      </c>
      <c r="C7" s="470"/>
      <c r="D7" s="465" t="s">
        <v>592</v>
      </c>
      <c r="E7" s="470"/>
      <c r="F7" s="465" t="s">
        <v>570</v>
      </c>
      <c r="G7" s="466"/>
      <c r="H7" s="466"/>
      <c r="I7" s="467"/>
      <c r="L7" s="7"/>
      <c r="M7" s="7"/>
    </row>
    <row r="8" spans="1:13" ht="60">
      <c r="A8" s="85" t="s">
        <v>523</v>
      </c>
      <c r="B8" s="412" t="s">
        <v>531</v>
      </c>
      <c r="C8" s="86" t="s">
        <v>529</v>
      </c>
      <c r="D8" s="412" t="s">
        <v>530</v>
      </c>
      <c r="E8" s="86" t="s">
        <v>529</v>
      </c>
      <c r="F8" s="413" t="s">
        <v>525</v>
      </c>
      <c r="G8" s="413" t="s">
        <v>524</v>
      </c>
      <c r="H8" s="413" t="s">
        <v>526</v>
      </c>
      <c r="I8" s="414" t="s">
        <v>528</v>
      </c>
      <c r="L8" s="7"/>
      <c r="M8" s="7"/>
    </row>
    <row r="9" spans="1:13">
      <c r="A9" s="318" t="s">
        <v>1</v>
      </c>
      <c r="B9" s="415">
        <v>11859</v>
      </c>
      <c r="C9" s="416">
        <v>19845</v>
      </c>
      <c r="D9" s="415">
        <v>19524</v>
      </c>
      <c r="E9" s="416">
        <v>30534</v>
      </c>
      <c r="F9" s="417">
        <v>31383</v>
      </c>
      <c r="G9" s="417">
        <v>50379</v>
      </c>
      <c r="H9" s="417">
        <v>81762</v>
      </c>
      <c r="I9" s="142">
        <v>0.61616643428487561</v>
      </c>
      <c r="L9" s="7"/>
      <c r="M9" s="7"/>
    </row>
    <row r="10" spans="1:13">
      <c r="A10" s="318" t="s">
        <v>521</v>
      </c>
      <c r="B10" s="415"/>
      <c r="C10" s="416">
        <v>30390</v>
      </c>
      <c r="D10" s="415"/>
      <c r="E10" s="416">
        <v>31716</v>
      </c>
      <c r="F10" s="417"/>
      <c r="G10" s="417">
        <v>62106</v>
      </c>
      <c r="H10" s="417">
        <v>62106</v>
      </c>
      <c r="I10" s="142">
        <v>1</v>
      </c>
      <c r="L10" s="7"/>
      <c r="M10" s="7"/>
    </row>
    <row r="11" spans="1:13">
      <c r="A11" s="318" t="s">
        <v>522</v>
      </c>
      <c r="B11" s="415"/>
      <c r="C11" s="416">
        <v>3216</v>
      </c>
      <c r="D11" s="415"/>
      <c r="E11" s="416">
        <v>1551</v>
      </c>
      <c r="F11" s="417"/>
      <c r="G11" s="417">
        <v>4767</v>
      </c>
      <c r="H11" s="417">
        <v>4767</v>
      </c>
      <c r="I11" s="142">
        <v>1</v>
      </c>
      <c r="L11" s="7"/>
      <c r="M11" s="7"/>
    </row>
    <row r="12" spans="1:13" ht="30">
      <c r="A12" s="318" t="s">
        <v>589</v>
      </c>
      <c r="B12" s="415"/>
      <c r="C12" s="416">
        <v>42</v>
      </c>
      <c r="D12" s="415"/>
      <c r="E12" s="416">
        <v>9783</v>
      </c>
      <c r="F12" s="417"/>
      <c r="G12" s="417">
        <v>9825</v>
      </c>
      <c r="H12" s="417">
        <v>9825</v>
      </c>
      <c r="I12" s="142">
        <v>1</v>
      </c>
      <c r="L12" s="7"/>
      <c r="M12" s="7"/>
    </row>
    <row r="13" spans="1:13" ht="15.75" thickBot="1">
      <c r="A13" s="418" t="s">
        <v>102</v>
      </c>
      <c r="B13" s="419">
        <v>11859</v>
      </c>
      <c r="C13" s="420">
        <v>53493</v>
      </c>
      <c r="D13" s="419">
        <v>19524</v>
      </c>
      <c r="E13" s="420">
        <v>73584</v>
      </c>
      <c r="F13" s="419">
        <v>31383</v>
      </c>
      <c r="G13" s="421">
        <v>127077</v>
      </c>
      <c r="H13" s="421">
        <v>158460</v>
      </c>
      <c r="I13" s="422">
        <v>0.80195001893222262</v>
      </c>
      <c r="L13" s="7"/>
      <c r="M13" s="7"/>
    </row>
    <row r="14" spans="1:13">
      <c r="B14" s="423"/>
      <c r="C14" s="423"/>
      <c r="L14" s="7"/>
      <c r="M14" s="7"/>
    </row>
    <row r="15" spans="1:13" ht="15.75" thickBot="1">
      <c r="L15" s="7"/>
      <c r="M15" s="7"/>
    </row>
    <row r="16" spans="1:13">
      <c r="A16" s="81"/>
      <c r="B16" s="465" t="s">
        <v>593</v>
      </c>
      <c r="C16" s="470"/>
      <c r="D16" s="465" t="s">
        <v>571</v>
      </c>
      <c r="E16" s="470"/>
      <c r="F16" s="465" t="s">
        <v>572</v>
      </c>
      <c r="G16" s="470"/>
      <c r="H16" s="465" t="s">
        <v>594</v>
      </c>
      <c r="I16" s="470"/>
      <c r="J16" s="465" t="s">
        <v>595</v>
      </c>
      <c r="K16" s="466"/>
      <c r="L16" s="466"/>
      <c r="M16" s="467"/>
    </row>
    <row r="17" spans="1:13" ht="75">
      <c r="A17" s="85"/>
      <c r="B17" s="412" t="s">
        <v>531</v>
      </c>
      <c r="C17" s="86" t="s">
        <v>529</v>
      </c>
      <c r="D17" s="412" t="s">
        <v>530</v>
      </c>
      <c r="E17" s="86" t="s">
        <v>529</v>
      </c>
      <c r="F17" s="412" t="s">
        <v>530</v>
      </c>
      <c r="G17" s="86" t="s">
        <v>529</v>
      </c>
      <c r="H17" s="412" t="s">
        <v>530</v>
      </c>
      <c r="I17" s="86" t="s">
        <v>529</v>
      </c>
      <c r="J17" s="413" t="s">
        <v>525</v>
      </c>
      <c r="K17" s="413" t="s">
        <v>524</v>
      </c>
      <c r="L17" s="413" t="s">
        <v>526</v>
      </c>
      <c r="M17" s="414" t="s">
        <v>528</v>
      </c>
    </row>
    <row r="18" spans="1:13" ht="30.75" thickBot="1">
      <c r="A18" s="424" t="s">
        <v>573</v>
      </c>
      <c r="B18" s="425">
        <v>41214</v>
      </c>
      <c r="C18" s="426">
        <v>36822</v>
      </c>
      <c r="D18" s="425">
        <v>32484</v>
      </c>
      <c r="E18" s="426">
        <v>30762</v>
      </c>
      <c r="F18" s="425">
        <v>1026</v>
      </c>
      <c r="G18" s="426">
        <v>1362</v>
      </c>
      <c r="H18" s="425">
        <v>4980</v>
      </c>
      <c r="I18" s="426">
        <v>3852</v>
      </c>
      <c r="J18" s="427">
        <v>79704</v>
      </c>
      <c r="K18" s="427">
        <v>72798</v>
      </c>
      <c r="L18" s="427">
        <v>152502</v>
      </c>
      <c r="M18" s="144">
        <v>0.47735767399771806</v>
      </c>
    </row>
    <row r="19" spans="1:13">
      <c r="L19" s="7"/>
      <c r="M19" s="7"/>
    </row>
    <row r="20" spans="1:13" ht="15.75" thickBot="1">
      <c r="L20" s="7"/>
      <c r="M20" s="7"/>
    </row>
    <row r="21" spans="1:13">
      <c r="A21" s="81"/>
      <c r="B21" s="465" t="s">
        <v>585</v>
      </c>
      <c r="C21" s="466"/>
      <c r="D21" s="466"/>
      <c r="E21" s="467"/>
      <c r="L21" s="7"/>
      <c r="M21" s="7"/>
    </row>
    <row r="22" spans="1:13" ht="45">
      <c r="A22" s="85"/>
      <c r="B22" s="413" t="s">
        <v>525</v>
      </c>
      <c r="C22" s="413" t="s">
        <v>524</v>
      </c>
      <c r="D22" s="413" t="s">
        <v>526</v>
      </c>
      <c r="E22" s="414" t="s">
        <v>528</v>
      </c>
      <c r="L22" s="7"/>
      <c r="M22" s="7"/>
    </row>
    <row r="23" spans="1:13" ht="30.75" thickBot="1">
      <c r="A23" s="424" t="s">
        <v>573</v>
      </c>
      <c r="B23" s="427">
        <v>2095383</v>
      </c>
      <c r="C23" s="427">
        <v>997002</v>
      </c>
      <c r="D23" s="427">
        <v>3092385</v>
      </c>
      <c r="E23" s="144">
        <v>0.32240552195150346</v>
      </c>
      <c r="L23" s="7"/>
      <c r="M23" s="7"/>
    </row>
  </sheetData>
  <mergeCells count="9">
    <mergeCell ref="J16:M16"/>
    <mergeCell ref="B21:E21"/>
    <mergeCell ref="B7:C7"/>
    <mergeCell ref="D7:E7"/>
    <mergeCell ref="F7:I7"/>
    <mergeCell ref="B16:C16"/>
    <mergeCell ref="D16:E16"/>
    <mergeCell ref="F16:G16"/>
    <mergeCell ref="H16:I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21"/>
  <sheetViews>
    <sheetView showGridLines="0" topLeftCell="C1" zoomScaleNormal="100" workbookViewId="0">
      <selection activeCell="E13" sqref="E13"/>
    </sheetView>
  </sheetViews>
  <sheetFormatPr defaultRowHeight="14.25"/>
  <cols>
    <col min="1" max="1" width="26.5" style="1" customWidth="1"/>
    <col min="2" max="2" width="13.25" style="1" customWidth="1"/>
    <col min="3" max="3" width="10.5" style="1" bestFit="1" customWidth="1"/>
    <col min="4" max="4" width="18" style="1" customWidth="1"/>
    <col min="5" max="5" width="18.375" style="1" bestFit="1" customWidth="1"/>
    <col min="6" max="6" width="18.375" style="7" customWidth="1"/>
    <col min="7" max="7" width="14.375" style="1" customWidth="1"/>
    <col min="8" max="8" width="9" style="1"/>
    <col min="9" max="9" width="14.25" style="1" customWidth="1"/>
    <col min="10" max="10" width="14.625" style="1" customWidth="1"/>
    <col min="11" max="11" width="14.625" style="7" customWidth="1"/>
    <col min="12" max="12" width="16.875" style="1" customWidth="1"/>
    <col min="13" max="13" width="15.25" style="1" customWidth="1"/>
    <col min="14" max="14" width="17" style="1" customWidth="1"/>
    <col min="15" max="15" width="17" style="7" customWidth="1"/>
    <col min="16" max="16" width="16.875" style="1" customWidth="1"/>
    <col min="17" max="18" width="16.875" style="7" customWidth="1"/>
    <col min="19" max="16384" width="9" style="1"/>
  </cols>
  <sheetData>
    <row r="1" spans="1:18" ht="18.75">
      <c r="A1" s="2" t="s">
        <v>0</v>
      </c>
    </row>
    <row r="2" spans="1:18" ht="15">
      <c r="A2" s="6" t="s">
        <v>327</v>
      </c>
    </row>
    <row r="3" spans="1:18" s="7" customFormat="1" ht="15">
      <c r="A3" s="34" t="s">
        <v>323</v>
      </c>
    </row>
    <row r="4" spans="1:18" ht="15">
      <c r="A4" s="3" t="s">
        <v>2</v>
      </c>
      <c r="B4" s="3"/>
    </row>
    <row r="5" spans="1:18" ht="15">
      <c r="A5" s="3" t="s">
        <v>88</v>
      </c>
      <c r="B5" s="3"/>
    </row>
    <row r="6" spans="1:18" ht="15">
      <c r="A6" s="3" t="s">
        <v>103</v>
      </c>
    </row>
    <row r="7" spans="1:18">
      <c r="B7" s="4"/>
    </row>
    <row r="8" spans="1:18" ht="15" thickBot="1"/>
    <row r="9" spans="1:18" ht="15">
      <c r="A9" s="8"/>
      <c r="B9" s="428" t="s">
        <v>91</v>
      </c>
      <c r="C9" s="429"/>
      <c r="D9" s="429"/>
      <c r="E9" s="429"/>
      <c r="F9" s="247"/>
      <c r="G9" s="428" t="s">
        <v>90</v>
      </c>
      <c r="H9" s="429"/>
      <c r="I9" s="429"/>
      <c r="J9" s="429"/>
      <c r="K9" s="247"/>
      <c r="L9" s="428" t="s">
        <v>89</v>
      </c>
      <c r="M9" s="429"/>
      <c r="N9" s="429"/>
      <c r="O9" s="429"/>
      <c r="P9" s="430"/>
      <c r="Q9" s="260"/>
      <c r="R9" s="260"/>
    </row>
    <row r="10" spans="1:18" ht="60">
      <c r="A10" s="256" t="s">
        <v>386</v>
      </c>
      <c r="B10" s="9" t="s">
        <v>388</v>
      </c>
      <c r="C10" s="10" t="s">
        <v>96</v>
      </c>
      <c r="D10" s="10" t="s">
        <v>425</v>
      </c>
      <c r="E10" s="10" t="s">
        <v>429</v>
      </c>
      <c r="F10" s="10" t="s">
        <v>430</v>
      </c>
      <c r="G10" s="9" t="s">
        <v>388</v>
      </c>
      <c r="H10" s="10" t="s">
        <v>96</v>
      </c>
      <c r="I10" s="10" t="s">
        <v>425</v>
      </c>
      <c r="J10" s="10" t="s">
        <v>429</v>
      </c>
      <c r="K10" s="10" t="s">
        <v>430</v>
      </c>
      <c r="L10" s="9" t="s">
        <v>388</v>
      </c>
      <c r="M10" s="10" t="s">
        <v>96</v>
      </c>
      <c r="N10" s="10" t="s">
        <v>425</v>
      </c>
      <c r="O10" s="10" t="s">
        <v>429</v>
      </c>
      <c r="P10" s="11" t="s">
        <v>430</v>
      </c>
      <c r="Q10" s="210"/>
      <c r="R10" s="210"/>
    </row>
    <row r="11" spans="1:18" s="7" customFormat="1" ht="15">
      <c r="A11" s="12" t="s">
        <v>219</v>
      </c>
      <c r="B11" s="13">
        <v>2339</v>
      </c>
      <c r="C11" s="14">
        <v>5088</v>
      </c>
      <c r="D11" s="14">
        <v>3918</v>
      </c>
      <c r="E11" s="15">
        <f t="shared" ref="E11:E12" si="0">1-(1-C11/12/B11)^12</f>
        <v>0.90928843118219294</v>
      </c>
      <c r="F11" s="15">
        <f>+E11*D11/C11</f>
        <v>0.70019498297402349</v>
      </c>
      <c r="G11" s="13">
        <v>3007.5</v>
      </c>
      <c r="H11" s="14">
        <v>5661</v>
      </c>
      <c r="I11" s="14">
        <v>3954</v>
      </c>
      <c r="J11" s="15">
        <f t="shared" ref="J11:J12" si="1">1-(1-H11/12/G11)^12</f>
        <v>0.87093467547318748</v>
      </c>
      <c r="K11" s="15">
        <f>+J11*I11/H11</f>
        <v>0.60831579346775888</v>
      </c>
      <c r="L11" s="13">
        <v>3332</v>
      </c>
      <c r="M11" s="14">
        <v>5199</v>
      </c>
      <c r="N11" s="14">
        <v>3219</v>
      </c>
      <c r="O11" s="15">
        <v>0.81203835945096603</v>
      </c>
      <c r="P11" s="16">
        <f>+O11*N11/M11</f>
        <v>0.50277966514188499</v>
      </c>
      <c r="Q11" s="15"/>
      <c r="R11" s="15"/>
    </row>
    <row r="12" spans="1:18" s="7" customFormat="1" ht="15">
      <c r="A12" s="12" t="s">
        <v>98</v>
      </c>
      <c r="B12" s="13">
        <v>60291.25</v>
      </c>
      <c r="C12" s="14">
        <v>23916</v>
      </c>
      <c r="D12" s="14">
        <v>9114</v>
      </c>
      <c r="E12" s="15">
        <f t="shared" si="0"/>
        <v>0.33194108677006051</v>
      </c>
      <c r="F12" s="15">
        <f>+E12*D12/C12</f>
        <v>0.12649736849064774</v>
      </c>
      <c r="G12" s="13">
        <v>62356</v>
      </c>
      <c r="H12" s="14">
        <v>26736</v>
      </c>
      <c r="I12" s="14">
        <v>10047</v>
      </c>
      <c r="J12" s="15">
        <f t="shared" si="1"/>
        <v>0.35377743238971426</v>
      </c>
      <c r="K12" s="15">
        <f>+J12*I12/H12</f>
        <v>0.13294441439330712</v>
      </c>
      <c r="L12" s="13">
        <v>65257.75</v>
      </c>
      <c r="M12" s="14">
        <v>28899</v>
      </c>
      <c r="N12" s="14">
        <v>10575</v>
      </c>
      <c r="O12" s="15">
        <v>0.36315055568019428</v>
      </c>
      <c r="P12" s="16">
        <f>+O12*N12/M12</f>
        <v>0.13288754373224174</v>
      </c>
      <c r="Q12" s="15"/>
      <c r="R12" s="15"/>
    </row>
    <row r="13" spans="1:18" ht="15">
      <c r="A13" s="12" t="s">
        <v>97</v>
      </c>
      <c r="B13" s="13">
        <v>76344</v>
      </c>
      <c r="C13" s="14">
        <v>69942</v>
      </c>
      <c r="D13" s="14">
        <v>38652</v>
      </c>
      <c r="E13" s="15">
        <f t="shared" ref="E13:E17" si="2">1-(1-C13/12/B13)^12</f>
        <v>0.61441853743859465</v>
      </c>
      <c r="F13" s="15">
        <f>+E13*D13/C13</f>
        <v>0.33954569942347318</v>
      </c>
      <c r="G13" s="13">
        <v>75276</v>
      </c>
      <c r="H13" s="14">
        <v>73857</v>
      </c>
      <c r="I13" s="14">
        <v>39603</v>
      </c>
      <c r="J13" s="15">
        <f t="shared" ref="J13:J17" si="3">1-(1-H13/12/G13)^12</f>
        <v>0.64069720323111179</v>
      </c>
      <c r="K13" s="15">
        <f>+J13*I13/H13</f>
        <v>0.34354944473186994</v>
      </c>
      <c r="L13" s="13">
        <v>103384</v>
      </c>
      <c r="M13" s="14">
        <v>91551</v>
      </c>
      <c r="N13" s="14">
        <v>46539</v>
      </c>
      <c r="O13" s="15">
        <v>0.60144896151355642</v>
      </c>
      <c r="P13" s="16">
        <f>+O13*N13/M13</f>
        <v>0.30574033292786973</v>
      </c>
      <c r="Q13" s="15"/>
      <c r="R13" s="15"/>
    </row>
    <row r="14" spans="1:18" ht="15">
      <c r="A14" s="12" t="s">
        <v>100</v>
      </c>
      <c r="B14" s="13">
        <v>8979</v>
      </c>
      <c r="C14" s="14">
        <v>1719</v>
      </c>
      <c r="D14" s="14">
        <v>525</v>
      </c>
      <c r="E14" s="15">
        <f t="shared" si="2"/>
        <v>0.17551003553456412</v>
      </c>
      <c r="F14" s="15">
        <f t="shared" ref="F14:F17" si="4">+E14*D14/C14</f>
        <v>5.3602541393627787E-2</v>
      </c>
      <c r="G14" s="13">
        <v>8606.5</v>
      </c>
      <c r="H14" s="14">
        <v>1731</v>
      </c>
      <c r="I14" s="14">
        <v>489</v>
      </c>
      <c r="J14" s="15">
        <f t="shared" si="3"/>
        <v>0.1835843121128492</v>
      </c>
      <c r="K14" s="15">
        <f t="shared" ref="K14:K17" si="5">+J14*I14/H14</f>
        <v>5.1861772745917536E-2</v>
      </c>
      <c r="L14" s="13">
        <v>7160.75</v>
      </c>
      <c r="M14" s="14">
        <v>1446</v>
      </c>
      <c r="N14" s="14">
        <v>444</v>
      </c>
      <c r="O14" s="15">
        <v>0.18425422128018099</v>
      </c>
      <c r="P14" s="16">
        <f t="shared" ref="P14:P17" si="6">+O14*N14/M14</f>
        <v>5.6575984957399968E-2</v>
      </c>
      <c r="Q14" s="15"/>
      <c r="R14" s="15"/>
    </row>
    <row r="15" spans="1:18" ht="15">
      <c r="A15" s="12" t="s">
        <v>101</v>
      </c>
      <c r="B15" s="13">
        <v>83237.5</v>
      </c>
      <c r="C15" s="14">
        <v>8592</v>
      </c>
      <c r="D15" s="14">
        <v>852</v>
      </c>
      <c r="E15" s="15">
        <f t="shared" si="2"/>
        <v>9.8476549434863725E-2</v>
      </c>
      <c r="F15" s="15">
        <f t="shared" si="4"/>
        <v>9.7651326953565997E-3</v>
      </c>
      <c r="G15" s="13">
        <v>82739</v>
      </c>
      <c r="H15" s="14">
        <v>9012</v>
      </c>
      <c r="I15" s="14">
        <v>873</v>
      </c>
      <c r="J15" s="15">
        <f t="shared" si="3"/>
        <v>0.10364447892102502</v>
      </c>
      <c r="K15" s="15">
        <f t="shared" si="5"/>
        <v>1.0040127618514741E-2</v>
      </c>
      <c r="L15" s="13">
        <v>83797</v>
      </c>
      <c r="M15" s="14">
        <v>8058</v>
      </c>
      <c r="N15" s="14">
        <v>825</v>
      </c>
      <c r="O15" s="15">
        <v>9.2033976331546974E-2</v>
      </c>
      <c r="P15" s="16">
        <f t="shared" si="6"/>
        <v>9.4226893116810938E-3</v>
      </c>
      <c r="Q15" s="15"/>
      <c r="R15" s="15"/>
    </row>
    <row r="16" spans="1:18" s="7" customFormat="1" ht="15">
      <c r="A16" s="12" t="s">
        <v>99</v>
      </c>
      <c r="B16" s="13">
        <v>73486</v>
      </c>
      <c r="C16" s="14">
        <v>21909</v>
      </c>
      <c r="D16" s="14">
        <v>10767</v>
      </c>
      <c r="E16" s="15">
        <f t="shared" ref="E16" si="7">1-(1-C16/12/B16)^12</f>
        <v>0.26059135143702561</v>
      </c>
      <c r="F16" s="15">
        <f t="shared" si="4"/>
        <v>0.12806550189065929</v>
      </c>
      <c r="G16" s="13">
        <v>89442.25</v>
      </c>
      <c r="H16" s="14">
        <v>29010</v>
      </c>
      <c r="I16" s="14">
        <v>14103</v>
      </c>
      <c r="J16" s="15">
        <f t="shared" ref="J16" si="8">1-(1-H16/12/G16)^12</f>
        <v>0.28021826298992891</v>
      </c>
      <c r="K16" s="15">
        <f t="shared" si="5"/>
        <v>0.13622606559624156</v>
      </c>
      <c r="L16" s="13">
        <v>94378.75</v>
      </c>
      <c r="M16" s="14">
        <v>21027</v>
      </c>
      <c r="N16" s="14">
        <v>8844</v>
      </c>
      <c r="O16" s="15">
        <v>0.2013943174544256</v>
      </c>
      <c r="P16" s="16">
        <f t="shared" si="6"/>
        <v>8.470686943296428E-2</v>
      </c>
      <c r="Q16" s="15"/>
      <c r="R16" s="15"/>
    </row>
    <row r="17" spans="1:18" ht="15.75" thickBot="1">
      <c r="A17" s="17" t="s">
        <v>102</v>
      </c>
      <c r="B17" s="18">
        <v>304676.75</v>
      </c>
      <c r="C17" s="19">
        <v>131166</v>
      </c>
      <c r="D17" s="19">
        <v>63828</v>
      </c>
      <c r="E17" s="20">
        <f t="shared" si="2"/>
        <v>0.35494580933989417</v>
      </c>
      <c r="F17" s="20">
        <f t="shared" si="4"/>
        <v>0.17272373266354671</v>
      </c>
      <c r="G17" s="18">
        <v>321427.25</v>
      </c>
      <c r="H17" s="19">
        <v>146007</v>
      </c>
      <c r="I17" s="19">
        <v>69069</v>
      </c>
      <c r="J17" s="20">
        <f t="shared" si="3"/>
        <v>0.37064931871003881</v>
      </c>
      <c r="K17" s="100">
        <f t="shared" si="5"/>
        <v>0.17533664683188935</v>
      </c>
      <c r="L17" s="18">
        <v>357310.25</v>
      </c>
      <c r="M17" s="19">
        <v>156180</v>
      </c>
      <c r="N17" s="19">
        <v>70446</v>
      </c>
      <c r="O17" s="20">
        <v>0.35934137757686146</v>
      </c>
      <c r="P17" s="21">
        <f t="shared" si="6"/>
        <v>0.16208325448059663</v>
      </c>
      <c r="Q17" s="15"/>
      <c r="R17" s="15"/>
    </row>
    <row r="19" spans="1:18" s="7" customFormat="1" ht="15" thickBot="1"/>
    <row r="20" spans="1:18" s="7" customFormat="1" ht="15">
      <c r="A20" s="8"/>
      <c r="B20" s="428" t="s">
        <v>91</v>
      </c>
      <c r="C20" s="429"/>
      <c r="D20" s="429"/>
      <c r="E20" s="429"/>
      <c r="F20" s="247"/>
      <c r="G20" s="428" t="s">
        <v>90</v>
      </c>
      <c r="H20" s="429"/>
      <c r="I20" s="429"/>
      <c r="J20" s="429"/>
      <c r="K20" s="247"/>
      <c r="L20" s="428" t="s">
        <v>89</v>
      </c>
      <c r="M20" s="429"/>
      <c r="N20" s="429"/>
      <c r="O20" s="429"/>
      <c r="P20" s="430"/>
      <c r="Q20" s="260"/>
      <c r="R20" s="260"/>
    </row>
    <row r="21" spans="1:18" s="7" customFormat="1" ht="60">
      <c r="A21" s="256" t="s">
        <v>386</v>
      </c>
      <c r="B21" s="9" t="s">
        <v>388</v>
      </c>
      <c r="C21" s="10" t="s">
        <v>96</v>
      </c>
      <c r="D21" s="10" t="s">
        <v>425</v>
      </c>
      <c r="E21" s="10" t="s">
        <v>429</v>
      </c>
      <c r="F21" s="10" t="s">
        <v>430</v>
      </c>
      <c r="G21" s="9" t="s">
        <v>388</v>
      </c>
      <c r="H21" s="10" t="s">
        <v>96</v>
      </c>
      <c r="I21" s="10" t="s">
        <v>425</v>
      </c>
      <c r="J21" s="10" t="s">
        <v>429</v>
      </c>
      <c r="K21" s="10" t="s">
        <v>430</v>
      </c>
      <c r="L21" s="9" t="s">
        <v>388</v>
      </c>
      <c r="M21" s="10" t="s">
        <v>96</v>
      </c>
      <c r="N21" s="10" t="s">
        <v>425</v>
      </c>
      <c r="O21" s="10" t="s">
        <v>429</v>
      </c>
      <c r="P21" s="11" t="s">
        <v>430</v>
      </c>
      <c r="Q21" s="210"/>
      <c r="R21" s="210"/>
    </row>
    <row r="22" spans="1:18" s="7" customFormat="1" ht="15">
      <c r="A22" s="12" t="s">
        <v>92</v>
      </c>
      <c r="B22" s="13">
        <v>15867</v>
      </c>
      <c r="C22" s="14">
        <v>7962</v>
      </c>
      <c r="D22" s="14">
        <v>3177</v>
      </c>
      <c r="E22" s="15">
        <f t="shared" ref="E22:E26" si="9">1-(1-C22/12/B22)^12</f>
        <v>0.40105756958710315</v>
      </c>
      <c r="F22" s="15">
        <f>+E22*D22/C22</f>
        <v>0.16003013044187725</v>
      </c>
      <c r="G22" s="13">
        <v>17045.25</v>
      </c>
      <c r="H22" s="14">
        <v>9177</v>
      </c>
      <c r="I22" s="14">
        <v>3693</v>
      </c>
      <c r="J22" s="15">
        <f t="shared" ref="J22:J26" si="10">1-(1-H22/12/G22)^12</f>
        <v>0.42353577625287242</v>
      </c>
      <c r="K22" s="15">
        <f>+J22*I22/H22</f>
        <v>0.1704388821730258</v>
      </c>
      <c r="L22" s="13">
        <v>18034</v>
      </c>
      <c r="M22" s="14">
        <v>9183</v>
      </c>
      <c r="N22" s="14">
        <v>3303</v>
      </c>
      <c r="O22" s="15">
        <v>0.40567220277885585</v>
      </c>
      <c r="P22" s="16">
        <f>+O22*N22/M22</f>
        <v>0.14591476486753358</v>
      </c>
      <c r="Q22" s="15"/>
      <c r="R22" s="15"/>
    </row>
    <row r="23" spans="1:18" s="7" customFormat="1" ht="15">
      <c r="A23" s="12" t="s">
        <v>93</v>
      </c>
      <c r="B23" s="13">
        <v>116114.25</v>
      </c>
      <c r="C23" s="14">
        <v>50427</v>
      </c>
      <c r="D23" s="14">
        <v>24138</v>
      </c>
      <c r="E23" s="15">
        <f t="shared" si="9"/>
        <v>0.35746967455591661</v>
      </c>
      <c r="F23" s="15">
        <f>+E23*D23/C23</f>
        <v>0.17111077407798828</v>
      </c>
      <c r="G23" s="13">
        <v>118554.75</v>
      </c>
      <c r="H23" s="14">
        <v>52755</v>
      </c>
      <c r="I23" s="14">
        <v>24090</v>
      </c>
      <c r="J23" s="15">
        <f t="shared" si="10"/>
        <v>0.36456440999303763</v>
      </c>
      <c r="K23" s="15">
        <f>+J23*I23/H23</f>
        <v>0.16647439364481617</v>
      </c>
      <c r="L23" s="13">
        <v>126275</v>
      </c>
      <c r="M23" s="14">
        <v>52113</v>
      </c>
      <c r="N23" s="14">
        <v>22131</v>
      </c>
      <c r="O23" s="15">
        <v>0.34292562890885792</v>
      </c>
      <c r="P23" s="16">
        <f t="shared" ref="P23:P26" si="11">+O23*N23/M23</f>
        <v>0.14563136056995252</v>
      </c>
      <c r="Q23" s="15"/>
      <c r="R23" s="15"/>
    </row>
    <row r="24" spans="1:18" s="7" customFormat="1" ht="15">
      <c r="A24" s="12" t="s">
        <v>94</v>
      </c>
      <c r="B24" s="13">
        <v>133935</v>
      </c>
      <c r="C24" s="14">
        <v>54159</v>
      </c>
      <c r="D24" s="14">
        <v>28047</v>
      </c>
      <c r="E24" s="15">
        <f t="shared" si="9"/>
        <v>0.33723703713311104</v>
      </c>
      <c r="F24" s="15">
        <f>+E24*D24/C24</f>
        <v>0.17464294356380963</v>
      </c>
      <c r="G24" s="13">
        <v>143795.25</v>
      </c>
      <c r="H24" s="14">
        <v>62991</v>
      </c>
      <c r="I24" s="14">
        <v>32064</v>
      </c>
      <c r="J24" s="15">
        <f t="shared" si="10"/>
        <v>0.35998018850712699</v>
      </c>
      <c r="K24" s="15">
        <f>+J24*I24/H24</f>
        <v>0.18323895102939342</v>
      </c>
      <c r="L24" s="13">
        <v>165024</v>
      </c>
      <c r="M24" s="14">
        <v>72369</v>
      </c>
      <c r="N24" s="14">
        <v>35844</v>
      </c>
      <c r="O24" s="15">
        <v>0.36029620658680583</v>
      </c>
      <c r="P24" s="16">
        <f t="shared" si="11"/>
        <v>0.17845289044891416</v>
      </c>
      <c r="Q24" s="15"/>
      <c r="R24" s="15"/>
    </row>
    <row r="25" spans="1:18" s="7" customFormat="1" ht="15">
      <c r="A25" s="12" t="s">
        <v>1</v>
      </c>
      <c r="B25" s="13">
        <v>10845.25</v>
      </c>
      <c r="C25" s="14">
        <v>4713</v>
      </c>
      <c r="D25" s="14">
        <v>2016</v>
      </c>
      <c r="E25" s="15">
        <f t="shared" si="9"/>
        <v>0.35765654541235548</v>
      </c>
      <c r="F25" s="15">
        <f t="shared" ref="F25:F26" si="12">+E25*D25/C25</f>
        <v>0.15298866869325456</v>
      </c>
      <c r="G25" s="13">
        <v>11385.25</v>
      </c>
      <c r="H25" s="14">
        <v>5286</v>
      </c>
      <c r="I25" s="14">
        <v>2190</v>
      </c>
      <c r="J25" s="15">
        <f t="shared" si="10"/>
        <v>0.37718467026100932</v>
      </c>
      <c r="K25" s="15">
        <f t="shared" ref="K25:K26" si="13">+J25*I25/H25</f>
        <v>0.15626833671426607</v>
      </c>
      <c r="L25" s="13">
        <v>12909.75</v>
      </c>
      <c r="M25" s="14">
        <v>5982</v>
      </c>
      <c r="N25" s="14">
        <v>2427</v>
      </c>
      <c r="O25" s="15">
        <v>0.37659210397441756</v>
      </c>
      <c r="P25" s="16">
        <f t="shared" si="11"/>
        <v>0.15278987568470601</v>
      </c>
      <c r="Q25" s="15"/>
      <c r="R25" s="15"/>
    </row>
    <row r="26" spans="1:18" s="7" customFormat="1" ht="15.75" thickBot="1">
      <c r="A26" s="17" t="s">
        <v>562</v>
      </c>
      <c r="B26" s="18">
        <v>27915.25</v>
      </c>
      <c r="C26" s="19">
        <v>13896</v>
      </c>
      <c r="D26" s="19">
        <v>6453</v>
      </c>
      <c r="E26" s="20">
        <f t="shared" si="9"/>
        <v>0.39855009943893005</v>
      </c>
      <c r="F26" s="20">
        <f t="shared" si="12"/>
        <v>0.18507799306846687</v>
      </c>
      <c r="G26" s="18">
        <v>30646.5</v>
      </c>
      <c r="H26" s="19">
        <v>15795</v>
      </c>
      <c r="I26" s="19">
        <v>7032</v>
      </c>
      <c r="J26" s="20">
        <f t="shared" si="10"/>
        <v>0.40950179349839588</v>
      </c>
      <c r="K26" s="20">
        <f t="shared" si="13"/>
        <v>0.18231190958409116</v>
      </c>
      <c r="L26" s="18">
        <v>35067.5</v>
      </c>
      <c r="M26" s="19">
        <v>16533</v>
      </c>
      <c r="N26" s="19">
        <v>6747</v>
      </c>
      <c r="O26" s="20">
        <v>0.38181880323143835</v>
      </c>
      <c r="P26" s="21">
        <f t="shared" si="11"/>
        <v>0.15581754463210032</v>
      </c>
      <c r="Q26" s="15"/>
      <c r="R26" s="15"/>
    </row>
    <row r="27" spans="1:18" s="7" customFormat="1"/>
    <row r="28" spans="1:18" ht="15" thickBot="1"/>
    <row r="29" spans="1:18" s="7" customFormat="1" ht="15">
      <c r="A29" s="8"/>
      <c r="B29" s="428" t="s">
        <v>91</v>
      </c>
      <c r="C29" s="429"/>
      <c r="D29" s="429"/>
      <c r="E29" s="429"/>
      <c r="F29" s="247"/>
      <c r="G29" s="428" t="s">
        <v>90</v>
      </c>
      <c r="H29" s="429"/>
      <c r="I29" s="429"/>
      <c r="J29" s="429"/>
      <c r="K29" s="247"/>
      <c r="L29" s="428" t="s">
        <v>89</v>
      </c>
      <c r="M29" s="429"/>
      <c r="N29" s="429"/>
      <c r="O29" s="429"/>
      <c r="P29" s="430"/>
      <c r="Q29" s="260"/>
      <c r="R29" s="260"/>
    </row>
    <row r="30" spans="1:18" s="7" customFormat="1" ht="60">
      <c r="A30" s="256" t="s">
        <v>387</v>
      </c>
      <c r="B30" s="9" t="s">
        <v>388</v>
      </c>
      <c r="C30" s="10" t="s">
        <v>96</v>
      </c>
      <c r="D30" s="10" t="s">
        <v>425</v>
      </c>
      <c r="E30" s="10" t="s">
        <v>429</v>
      </c>
      <c r="F30" s="10" t="s">
        <v>430</v>
      </c>
      <c r="G30" s="9" t="s">
        <v>388</v>
      </c>
      <c r="H30" s="10" t="s">
        <v>96</v>
      </c>
      <c r="I30" s="10" t="s">
        <v>425</v>
      </c>
      <c r="J30" s="10" t="s">
        <v>429</v>
      </c>
      <c r="K30" s="10" t="s">
        <v>430</v>
      </c>
      <c r="L30" s="9" t="s">
        <v>388</v>
      </c>
      <c r="M30" s="10" t="s">
        <v>96</v>
      </c>
      <c r="N30" s="10" t="s">
        <v>425</v>
      </c>
      <c r="O30" s="10" t="s">
        <v>429</v>
      </c>
      <c r="P30" s="11" t="s">
        <v>430</v>
      </c>
      <c r="Q30" s="210"/>
      <c r="R30" s="210"/>
    </row>
    <row r="31" spans="1:18" s="7" customFormat="1" ht="15">
      <c r="A31" s="12" t="s">
        <v>138</v>
      </c>
      <c r="B31" s="13">
        <v>172747.75</v>
      </c>
      <c r="C31" s="14">
        <v>64170</v>
      </c>
      <c r="D31" s="14">
        <v>29940</v>
      </c>
      <c r="E31" s="15">
        <f t="shared" ref="E31:E32" si="14">1-(1-C31/12/B31)^12</f>
        <v>0.31431534102280612</v>
      </c>
      <c r="F31" s="15">
        <f>+E31*D31/C31</f>
        <v>0.1466511034786164</v>
      </c>
      <c r="G31" s="13">
        <v>184656.25</v>
      </c>
      <c r="H31" s="14">
        <v>71616</v>
      </c>
      <c r="I31" s="14">
        <v>32133</v>
      </c>
      <c r="J31" s="15">
        <f t="shared" ref="J31:J32" si="15">1-(1-H31/12/G31)^12</f>
        <v>0.3258076711544764</v>
      </c>
      <c r="K31" s="15">
        <f>+J31*I31/H31</f>
        <v>0.1461849013796748</v>
      </c>
      <c r="L31" s="13">
        <v>200992</v>
      </c>
      <c r="M31" s="14">
        <v>69036</v>
      </c>
      <c r="N31" s="14">
        <v>29136</v>
      </c>
      <c r="O31" s="15">
        <v>0.29424553552440091</v>
      </c>
      <c r="P31" s="16">
        <f>+O31*N31/M31</f>
        <v>0.12418358426095001</v>
      </c>
      <c r="Q31" s="15"/>
      <c r="R31" s="15"/>
    </row>
    <row r="32" spans="1:18" s="7" customFormat="1" ht="15.75" thickBot="1">
      <c r="A32" s="17" t="s">
        <v>139</v>
      </c>
      <c r="B32" s="18">
        <v>131929</v>
      </c>
      <c r="C32" s="19">
        <v>66990</v>
      </c>
      <c r="D32" s="19">
        <v>33891</v>
      </c>
      <c r="E32" s="20">
        <f t="shared" si="14"/>
        <v>0.40478297833435684</v>
      </c>
      <c r="F32" s="20">
        <f>+E32*D32/C32</f>
        <v>0.20478429495043568</v>
      </c>
      <c r="G32" s="18">
        <v>136770.75</v>
      </c>
      <c r="H32" s="19">
        <v>74388</v>
      </c>
      <c r="I32" s="19">
        <v>36936</v>
      </c>
      <c r="J32" s="20">
        <f t="shared" si="15"/>
        <v>0.42684516992610522</v>
      </c>
      <c r="K32" s="20">
        <f>+J32*I32/H32</f>
        <v>0.21194215728868396</v>
      </c>
      <c r="L32" s="18">
        <v>156318.25</v>
      </c>
      <c r="M32" s="19">
        <v>87141</v>
      </c>
      <c r="N32" s="19">
        <v>41316</v>
      </c>
      <c r="O32" s="20">
        <v>0.43493966988035027</v>
      </c>
      <c r="P32" s="21">
        <f>+O32*N32/M32</f>
        <v>0.2062171354560603</v>
      </c>
      <c r="Q32" s="15"/>
      <c r="R32" s="15"/>
    </row>
    <row r="33" spans="1:18" s="7" customFormat="1" ht="15">
      <c r="A33" s="257"/>
      <c r="B33" s="41"/>
      <c r="C33" s="14"/>
      <c r="D33" s="14"/>
      <c r="E33" s="15"/>
      <c r="F33" s="15"/>
      <c r="G33" s="41"/>
      <c r="H33" s="14"/>
      <c r="I33" s="14"/>
      <c r="J33" s="15"/>
      <c r="K33" s="15"/>
      <c r="L33" s="41"/>
      <c r="M33" s="14"/>
      <c r="N33" s="14"/>
      <c r="O33" s="14"/>
      <c r="P33" s="15"/>
      <c r="Q33" s="15"/>
      <c r="R33" s="15"/>
    </row>
    <row r="34" spans="1:18" ht="15" thickBot="1"/>
    <row r="35" spans="1:18" s="7" customFormat="1" ht="15">
      <c r="A35" s="8"/>
      <c r="B35" s="428" t="s">
        <v>91</v>
      </c>
      <c r="C35" s="429"/>
      <c r="D35" s="429"/>
      <c r="E35" s="429"/>
      <c r="F35" s="247"/>
      <c r="G35" s="428" t="s">
        <v>90</v>
      </c>
      <c r="H35" s="429"/>
      <c r="I35" s="429"/>
      <c r="J35" s="429"/>
      <c r="K35" s="247"/>
      <c r="L35" s="428" t="s">
        <v>89</v>
      </c>
      <c r="M35" s="429"/>
      <c r="N35" s="429"/>
      <c r="O35" s="429"/>
      <c r="P35" s="430"/>
      <c r="Q35" s="260"/>
      <c r="R35" s="260"/>
    </row>
    <row r="36" spans="1:18" s="7" customFormat="1" ht="60">
      <c r="A36" s="256" t="s">
        <v>360</v>
      </c>
      <c r="B36" s="9" t="s">
        <v>388</v>
      </c>
      <c r="C36" s="10" t="s">
        <v>96</v>
      </c>
      <c r="D36" s="10" t="s">
        <v>425</v>
      </c>
      <c r="E36" s="10" t="s">
        <v>429</v>
      </c>
      <c r="F36" s="10" t="s">
        <v>430</v>
      </c>
      <c r="G36" s="9" t="s">
        <v>388</v>
      </c>
      <c r="H36" s="10" t="s">
        <v>96</v>
      </c>
      <c r="I36" s="10" t="s">
        <v>425</v>
      </c>
      <c r="J36" s="10" t="s">
        <v>429</v>
      </c>
      <c r="K36" s="10" t="s">
        <v>430</v>
      </c>
      <c r="L36" s="9" t="s">
        <v>388</v>
      </c>
      <c r="M36" s="10" t="s">
        <v>96</v>
      </c>
      <c r="N36" s="10" t="s">
        <v>425</v>
      </c>
      <c r="O36" s="10" t="s">
        <v>429</v>
      </c>
      <c r="P36" s="11" t="s">
        <v>430</v>
      </c>
      <c r="Q36" s="210"/>
      <c r="R36" s="210"/>
    </row>
    <row r="37" spans="1:18" s="7" customFormat="1" ht="15">
      <c r="A37" s="12" t="s">
        <v>106</v>
      </c>
      <c r="B37" s="13">
        <v>89544.5</v>
      </c>
      <c r="C37" s="14">
        <v>37959</v>
      </c>
      <c r="D37" s="14">
        <v>17079</v>
      </c>
      <c r="E37" s="15">
        <f t="shared" ref="E37:E52" si="16">1-(1-C37/12/B37)^12</f>
        <v>0.35051844404894661</v>
      </c>
      <c r="F37" s="15">
        <f>+E37*D37/C37</f>
        <v>0.15770975278358121</v>
      </c>
      <c r="G37" s="13">
        <v>100003.75</v>
      </c>
      <c r="H37" s="14">
        <v>44433</v>
      </c>
      <c r="I37" s="14">
        <v>19380</v>
      </c>
      <c r="J37" s="15">
        <f t="shared" ref="J37:J52" si="17">1-(1-H37/12/G37)^12</f>
        <v>0.3641215102999843</v>
      </c>
      <c r="K37" s="15">
        <f>+J37*I37/H37</f>
        <v>0.15881607970683265</v>
      </c>
      <c r="L37" s="13">
        <v>113398</v>
      </c>
      <c r="M37" s="14">
        <v>47244</v>
      </c>
      <c r="N37" s="14">
        <v>19050</v>
      </c>
      <c r="O37" s="15">
        <f t="shared" ref="O37:O52" si="18">1-(1-M37/12/L37)^12</f>
        <v>0.3455926069236428</v>
      </c>
      <c r="P37" s="16">
        <f>+O37*N37/M37</f>
        <v>0.13935185763050112</v>
      </c>
      <c r="Q37" s="15"/>
      <c r="R37" s="15"/>
    </row>
    <row r="38" spans="1:18" s="7" customFormat="1" ht="15">
      <c r="A38" s="12" t="s">
        <v>220</v>
      </c>
      <c r="B38" s="13">
        <v>23985.25</v>
      </c>
      <c r="C38" s="14">
        <v>12417</v>
      </c>
      <c r="D38" s="14">
        <v>6030</v>
      </c>
      <c r="E38" s="15">
        <f t="shared" si="16"/>
        <v>0.41091925935330142</v>
      </c>
      <c r="F38" s="15">
        <f t="shared" ref="F38:F52" si="19">+E38*D38/C38</f>
        <v>0.1995524791737463</v>
      </c>
      <c r="G38" s="13">
        <v>25522.75</v>
      </c>
      <c r="H38" s="14">
        <v>12807</v>
      </c>
      <c r="I38" s="14">
        <v>6135</v>
      </c>
      <c r="J38" s="15">
        <f t="shared" si="17"/>
        <v>0.40105221893125309</v>
      </c>
      <c r="K38" s="15">
        <f t="shared" ref="K38:K52" si="20">+J38*I38/H38</f>
        <v>0.19211801070845927</v>
      </c>
      <c r="L38" s="13">
        <v>26231.75</v>
      </c>
      <c r="M38" s="14">
        <v>13383</v>
      </c>
      <c r="N38" s="14">
        <v>6135</v>
      </c>
      <c r="O38" s="15">
        <f t="shared" si="18"/>
        <v>0.40627919872353957</v>
      </c>
      <c r="P38" s="16">
        <f t="shared" ref="P38:P52" si="21">+O38*N38/M38</f>
        <v>0.18624545200395393</v>
      </c>
      <c r="Q38" s="15"/>
      <c r="R38" s="15"/>
    </row>
    <row r="39" spans="1:18" s="7" customFormat="1" ht="15">
      <c r="A39" s="12" t="s">
        <v>107</v>
      </c>
      <c r="B39" s="13">
        <v>28615.75</v>
      </c>
      <c r="C39" s="14">
        <v>11013</v>
      </c>
      <c r="D39" s="14">
        <v>5682</v>
      </c>
      <c r="E39" s="15">
        <f t="shared" si="16"/>
        <v>0.32373122480758587</v>
      </c>
      <c r="F39" s="15">
        <f t="shared" si="19"/>
        <v>0.16702450007779016</v>
      </c>
      <c r="G39" s="13">
        <v>29765.75</v>
      </c>
      <c r="H39" s="14">
        <v>13623</v>
      </c>
      <c r="I39" s="14">
        <v>7140</v>
      </c>
      <c r="J39" s="15">
        <f t="shared" si="17"/>
        <v>0.372887824549891</v>
      </c>
      <c r="K39" s="15">
        <f t="shared" si="20"/>
        <v>0.19543559181430095</v>
      </c>
      <c r="L39" s="13">
        <v>39908.25</v>
      </c>
      <c r="M39" s="14">
        <v>16875</v>
      </c>
      <c r="N39" s="14">
        <v>8652</v>
      </c>
      <c r="O39" s="15">
        <f t="shared" si="18"/>
        <v>0.34979954889615916</v>
      </c>
      <c r="P39" s="16">
        <f t="shared" si="21"/>
        <v>0.17934611538071518</v>
      </c>
      <c r="Q39" s="15"/>
      <c r="R39" s="15"/>
    </row>
    <row r="40" spans="1:18" s="7" customFormat="1" ht="15">
      <c r="A40" s="12" t="s">
        <v>108</v>
      </c>
      <c r="B40" s="13">
        <v>5649</v>
      </c>
      <c r="C40" s="14">
        <v>2559</v>
      </c>
      <c r="D40" s="14">
        <v>1347</v>
      </c>
      <c r="E40" s="15">
        <f t="shared" si="16"/>
        <v>0.36983424669741516</v>
      </c>
      <c r="F40" s="15">
        <f t="shared" si="19"/>
        <v>0.19467242293920212</v>
      </c>
      <c r="G40" s="13">
        <v>5683.75</v>
      </c>
      <c r="H40" s="14">
        <v>2721</v>
      </c>
      <c r="I40" s="14">
        <v>1299</v>
      </c>
      <c r="J40" s="15">
        <f t="shared" si="17"/>
        <v>0.3864812515245073</v>
      </c>
      <c r="K40" s="15">
        <f t="shared" si="20"/>
        <v>0.18450538248082873</v>
      </c>
      <c r="L40" s="13">
        <v>5920</v>
      </c>
      <c r="M40" s="14">
        <v>2640</v>
      </c>
      <c r="N40" s="14">
        <v>1212</v>
      </c>
      <c r="O40" s="15">
        <f t="shared" si="18"/>
        <v>0.36519872934180841</v>
      </c>
      <c r="P40" s="16">
        <f t="shared" si="21"/>
        <v>0.16765941665237569</v>
      </c>
      <c r="Q40" s="15"/>
      <c r="R40" s="15"/>
    </row>
    <row r="41" spans="1:18" s="7" customFormat="1" ht="15">
      <c r="A41" s="12" t="s">
        <v>221</v>
      </c>
      <c r="B41" s="13">
        <v>13964.25</v>
      </c>
      <c r="C41" s="14">
        <v>7020</v>
      </c>
      <c r="D41" s="14">
        <v>3783</v>
      </c>
      <c r="E41" s="15">
        <f t="shared" si="16"/>
        <v>0.40162995695862913</v>
      </c>
      <c r="F41" s="15">
        <f t="shared" si="19"/>
        <v>0.21643392124992794</v>
      </c>
      <c r="G41" s="13">
        <v>14502.75</v>
      </c>
      <c r="H41" s="14">
        <v>7230</v>
      </c>
      <c r="I41" s="14">
        <v>3747</v>
      </c>
      <c r="J41" s="15">
        <f t="shared" si="17"/>
        <v>0.39901032984882845</v>
      </c>
      <c r="K41" s="15">
        <f t="shared" si="20"/>
        <v>0.20679000082206916</v>
      </c>
      <c r="L41" s="13">
        <v>15534.25</v>
      </c>
      <c r="M41" s="14">
        <v>7506</v>
      </c>
      <c r="N41" s="14">
        <v>3849</v>
      </c>
      <c r="O41" s="15">
        <f t="shared" si="18"/>
        <v>0.38932336340349782</v>
      </c>
      <c r="P41" s="16">
        <f t="shared" si="21"/>
        <v>0.19964103726885998</v>
      </c>
      <c r="Q41" s="15"/>
      <c r="R41" s="15"/>
    </row>
    <row r="42" spans="1:18" s="7" customFormat="1" ht="15">
      <c r="A42" s="12" t="s">
        <v>222</v>
      </c>
      <c r="B42" s="13">
        <v>21213.75</v>
      </c>
      <c r="C42" s="14">
        <v>8568</v>
      </c>
      <c r="D42" s="14">
        <v>4152</v>
      </c>
      <c r="E42" s="15">
        <f t="shared" si="16"/>
        <v>0.33690856330838015</v>
      </c>
      <c r="F42" s="15">
        <f t="shared" si="19"/>
        <v>0.16326381359201614</v>
      </c>
      <c r="G42" s="13">
        <v>21793.75</v>
      </c>
      <c r="H42" s="14">
        <v>9207</v>
      </c>
      <c r="I42" s="14">
        <v>4353</v>
      </c>
      <c r="J42" s="15">
        <f t="shared" si="17"/>
        <v>0.34954048120271286</v>
      </c>
      <c r="K42" s="15">
        <f t="shared" si="20"/>
        <v>0.1652600971733908</v>
      </c>
      <c r="L42" s="13">
        <v>22481.75</v>
      </c>
      <c r="M42" s="14">
        <v>8862</v>
      </c>
      <c r="N42" s="14">
        <v>3918</v>
      </c>
      <c r="O42" s="15">
        <f t="shared" si="18"/>
        <v>0.33022004985726061</v>
      </c>
      <c r="P42" s="16">
        <f t="shared" si="21"/>
        <v>0.1459943754616054</v>
      </c>
      <c r="Q42" s="15"/>
      <c r="R42" s="15"/>
    </row>
    <row r="43" spans="1:18" s="7" customFormat="1" ht="15">
      <c r="A43" s="12" t="s">
        <v>223</v>
      </c>
      <c r="B43" s="13">
        <v>2450</v>
      </c>
      <c r="C43" s="14">
        <v>1221</v>
      </c>
      <c r="D43" s="14">
        <v>702</v>
      </c>
      <c r="E43" s="15">
        <f t="shared" si="16"/>
        <v>0.39891075179922908</v>
      </c>
      <c r="F43" s="15">
        <f t="shared" si="19"/>
        <v>0.22934917916712436</v>
      </c>
      <c r="G43" s="13">
        <v>2618.5</v>
      </c>
      <c r="H43" s="14">
        <v>1419</v>
      </c>
      <c r="I43" s="14">
        <v>810</v>
      </c>
      <c r="J43" s="15">
        <f t="shared" si="17"/>
        <v>0.42565837509012105</v>
      </c>
      <c r="K43" s="15">
        <f t="shared" si="20"/>
        <v>0.24297623948061878</v>
      </c>
      <c r="L43" s="13">
        <v>2690.75</v>
      </c>
      <c r="M43" s="14">
        <v>1473</v>
      </c>
      <c r="N43" s="14">
        <v>777</v>
      </c>
      <c r="O43" s="15">
        <f t="shared" si="18"/>
        <v>0.42896852714781586</v>
      </c>
      <c r="P43" s="16">
        <f t="shared" si="21"/>
        <v>0.22627871391300264</v>
      </c>
      <c r="Q43" s="15"/>
      <c r="R43" s="15"/>
    </row>
    <row r="44" spans="1:18" s="7" customFormat="1" ht="15">
      <c r="A44" s="12" t="s">
        <v>109</v>
      </c>
      <c r="B44" s="13">
        <v>3541.25</v>
      </c>
      <c r="C44" s="14">
        <v>1491</v>
      </c>
      <c r="D44" s="14">
        <v>765</v>
      </c>
      <c r="E44" s="15">
        <f t="shared" si="16"/>
        <v>0.34858058943249093</v>
      </c>
      <c r="F44" s="15">
        <f t="shared" si="19"/>
        <v>0.17884919578528205</v>
      </c>
      <c r="G44" s="13">
        <v>3851</v>
      </c>
      <c r="H44" s="14">
        <v>1752</v>
      </c>
      <c r="I44" s="14">
        <v>897</v>
      </c>
      <c r="J44" s="15">
        <f t="shared" si="17"/>
        <v>0.371107632022455</v>
      </c>
      <c r="K44" s="15">
        <f t="shared" si="20"/>
        <v>0.19000202392930488</v>
      </c>
      <c r="L44" s="13">
        <v>4093.75</v>
      </c>
      <c r="M44" s="14">
        <v>1731</v>
      </c>
      <c r="N44" s="14">
        <v>816</v>
      </c>
      <c r="O44" s="15">
        <f t="shared" si="18"/>
        <v>0.3497960404238637</v>
      </c>
      <c r="P44" s="16">
        <f t="shared" si="21"/>
        <v>0.16489518716688203</v>
      </c>
      <c r="Q44" s="15"/>
      <c r="R44" s="15"/>
    </row>
    <row r="45" spans="1:18" s="7" customFormat="1" ht="15">
      <c r="A45" s="12" t="s">
        <v>110</v>
      </c>
      <c r="B45" s="13">
        <v>18225.75</v>
      </c>
      <c r="C45" s="14">
        <v>6744</v>
      </c>
      <c r="D45" s="14">
        <v>2892</v>
      </c>
      <c r="E45" s="15">
        <f t="shared" si="16"/>
        <v>0.3132953204003287</v>
      </c>
      <c r="F45" s="15">
        <f t="shared" si="19"/>
        <v>0.13434906088341497</v>
      </c>
      <c r="G45" s="13">
        <v>18802.5</v>
      </c>
      <c r="H45" s="14">
        <v>7221</v>
      </c>
      <c r="I45" s="14">
        <v>3021</v>
      </c>
      <c r="J45" s="15">
        <f t="shared" si="17"/>
        <v>0.32316276254426657</v>
      </c>
      <c r="K45" s="15">
        <f t="shared" si="20"/>
        <v>0.13519937759953321</v>
      </c>
      <c r="L45" s="13">
        <v>19068.25</v>
      </c>
      <c r="M45" s="14">
        <v>7221</v>
      </c>
      <c r="N45" s="14">
        <v>2781</v>
      </c>
      <c r="O45" s="15">
        <f t="shared" si="18"/>
        <v>0.31941082454089287</v>
      </c>
      <c r="P45" s="16">
        <f t="shared" si="21"/>
        <v>0.12301364119210954</v>
      </c>
      <c r="Q45" s="15"/>
      <c r="R45" s="15"/>
    </row>
    <row r="46" spans="1:18" s="7" customFormat="1" ht="15">
      <c r="A46" s="12" t="s">
        <v>111</v>
      </c>
      <c r="B46" s="13">
        <v>11576.75</v>
      </c>
      <c r="C46" s="14">
        <v>5463</v>
      </c>
      <c r="D46" s="14">
        <v>2934</v>
      </c>
      <c r="E46" s="15">
        <f t="shared" si="16"/>
        <v>0.38209666873105419</v>
      </c>
      <c r="F46" s="15">
        <f t="shared" si="19"/>
        <v>0.20521171994452003</v>
      </c>
      <c r="G46" s="13">
        <v>11881.75</v>
      </c>
      <c r="H46" s="14">
        <v>5670</v>
      </c>
      <c r="I46" s="14">
        <v>2880</v>
      </c>
      <c r="J46" s="15">
        <f t="shared" si="17"/>
        <v>0.38550233818715163</v>
      </c>
      <c r="K46" s="15">
        <f t="shared" si="20"/>
        <v>0.19581071146014051</v>
      </c>
      <c r="L46" s="13">
        <v>12739</v>
      </c>
      <c r="M46" s="14">
        <v>6228</v>
      </c>
      <c r="N46" s="14">
        <v>3237</v>
      </c>
      <c r="O46" s="15">
        <f t="shared" si="18"/>
        <v>0.39294167462747231</v>
      </c>
      <c r="P46" s="16">
        <f t="shared" si="21"/>
        <v>0.20423124610936541</v>
      </c>
      <c r="Q46" s="15"/>
      <c r="R46" s="15"/>
    </row>
    <row r="47" spans="1:18" s="7" customFormat="1" ht="15">
      <c r="A47" s="12" t="s">
        <v>112</v>
      </c>
      <c r="B47" s="13">
        <v>6171.5</v>
      </c>
      <c r="C47" s="14">
        <v>3549</v>
      </c>
      <c r="D47" s="14">
        <v>2154</v>
      </c>
      <c r="E47" s="15">
        <f t="shared" si="16"/>
        <v>0.44528372099043734</v>
      </c>
      <c r="F47" s="15">
        <f t="shared" si="19"/>
        <v>0.27025673006858325</v>
      </c>
      <c r="G47" s="13">
        <v>6438.5</v>
      </c>
      <c r="H47" s="14">
        <v>3912</v>
      </c>
      <c r="I47" s="14">
        <v>2334</v>
      </c>
      <c r="J47" s="15">
        <f t="shared" si="17"/>
        <v>0.4639441186890747</v>
      </c>
      <c r="K47" s="15">
        <f t="shared" si="20"/>
        <v>0.27680101559823633</v>
      </c>
      <c r="L47" s="13">
        <v>7135.75</v>
      </c>
      <c r="M47" s="14">
        <v>4413</v>
      </c>
      <c r="N47" s="14">
        <v>2670</v>
      </c>
      <c r="O47" s="15">
        <f t="shared" si="18"/>
        <v>0.4700331728795949</v>
      </c>
      <c r="P47" s="16">
        <f t="shared" si="21"/>
        <v>0.2843844485811281</v>
      </c>
      <c r="Q47" s="15"/>
      <c r="R47" s="15"/>
    </row>
    <row r="48" spans="1:18" s="7" customFormat="1" ht="15">
      <c r="A48" s="12" t="s">
        <v>113</v>
      </c>
      <c r="B48" s="13">
        <v>7967.5</v>
      </c>
      <c r="C48" s="14">
        <v>2910</v>
      </c>
      <c r="D48" s="14">
        <v>1386</v>
      </c>
      <c r="E48" s="15">
        <f t="shared" si="16"/>
        <v>0.30989211207807932</v>
      </c>
      <c r="F48" s="15">
        <f t="shared" si="19"/>
        <v>0.14759809874234292</v>
      </c>
      <c r="G48" s="13">
        <v>7607.5</v>
      </c>
      <c r="H48" s="14">
        <v>3456</v>
      </c>
      <c r="I48" s="14">
        <v>1680</v>
      </c>
      <c r="J48" s="15">
        <f t="shared" si="17"/>
        <v>0.3706772248852539</v>
      </c>
      <c r="K48" s="15">
        <f t="shared" si="20"/>
        <v>0.18019031765255397</v>
      </c>
      <c r="L48" s="13">
        <v>8632.5</v>
      </c>
      <c r="M48" s="14">
        <v>3777</v>
      </c>
      <c r="N48" s="14">
        <v>1785</v>
      </c>
      <c r="O48" s="15">
        <f t="shared" si="18"/>
        <v>0.35962950813051653</v>
      </c>
      <c r="P48" s="16">
        <f t="shared" si="21"/>
        <v>0.16995993434285731</v>
      </c>
      <c r="Q48" s="15"/>
      <c r="R48" s="15"/>
    </row>
    <row r="49" spans="1:18" s="7" customFormat="1" ht="15">
      <c r="A49" s="12" t="s">
        <v>114</v>
      </c>
      <c r="B49" s="13">
        <v>2496</v>
      </c>
      <c r="C49" s="14">
        <v>1233</v>
      </c>
      <c r="D49" s="14">
        <v>678</v>
      </c>
      <c r="E49" s="15">
        <f t="shared" si="16"/>
        <v>0.39616005504141261</v>
      </c>
      <c r="F49" s="15">
        <f t="shared" si="19"/>
        <v>0.21783983561887896</v>
      </c>
      <c r="G49" s="13">
        <v>2574.25</v>
      </c>
      <c r="H49" s="14">
        <v>1329</v>
      </c>
      <c r="I49" s="14">
        <v>726</v>
      </c>
      <c r="J49" s="15">
        <f t="shared" si="17"/>
        <v>0.41004057677014338</v>
      </c>
      <c r="K49" s="15">
        <f t="shared" si="20"/>
        <v>0.22399507805502189</v>
      </c>
      <c r="L49" s="13">
        <v>2752</v>
      </c>
      <c r="M49" s="14">
        <v>1428</v>
      </c>
      <c r="N49" s="14">
        <v>705</v>
      </c>
      <c r="O49" s="15">
        <f t="shared" si="18"/>
        <v>0.41165894556481608</v>
      </c>
      <c r="P49" s="16">
        <f t="shared" si="21"/>
        <v>0.20323498362968861</v>
      </c>
      <c r="Q49" s="15"/>
      <c r="R49" s="15"/>
    </row>
    <row r="50" spans="1:18" s="7" customFormat="1" ht="15">
      <c r="A50" s="12" t="s">
        <v>115</v>
      </c>
      <c r="B50" s="13">
        <v>34464</v>
      </c>
      <c r="C50" s="14">
        <v>14607</v>
      </c>
      <c r="D50" s="14">
        <v>7134</v>
      </c>
      <c r="E50" s="15">
        <f t="shared" si="16"/>
        <v>0.35046554522346807</v>
      </c>
      <c r="F50" s="15">
        <f t="shared" si="19"/>
        <v>0.17116596149957017</v>
      </c>
      <c r="G50" s="13">
        <v>34435.25</v>
      </c>
      <c r="H50" s="14">
        <v>15468</v>
      </c>
      <c r="I50" s="14">
        <v>7179</v>
      </c>
      <c r="J50" s="15">
        <f t="shared" si="17"/>
        <v>0.36733481572771864</v>
      </c>
      <c r="K50" s="15">
        <f t="shared" si="20"/>
        <v>0.17048724089147221</v>
      </c>
      <c r="L50" s="13">
        <v>36563.25</v>
      </c>
      <c r="M50" s="14">
        <v>16389</v>
      </c>
      <c r="N50" s="14">
        <v>7197</v>
      </c>
      <c r="O50" s="15">
        <f t="shared" si="18"/>
        <v>0.36670755364839003</v>
      </c>
      <c r="P50" s="16">
        <f t="shared" si="21"/>
        <v>0.16103449042696097</v>
      </c>
      <c r="Q50" s="15"/>
      <c r="R50" s="15"/>
    </row>
    <row r="51" spans="1:18" s="7" customFormat="1" ht="15">
      <c r="A51" s="12" t="s">
        <v>116</v>
      </c>
      <c r="B51" s="13">
        <v>31617</v>
      </c>
      <c r="C51" s="14">
        <v>13188</v>
      </c>
      <c r="D51" s="14">
        <v>6531</v>
      </c>
      <c r="E51" s="15">
        <f t="shared" si="16"/>
        <v>0.34592897061787231</v>
      </c>
      <c r="F51" s="15">
        <f t="shared" si="19"/>
        <v>0.17131195837923294</v>
      </c>
      <c r="G51" s="13">
        <v>32080.5</v>
      </c>
      <c r="H51" s="14">
        <v>14112</v>
      </c>
      <c r="I51" s="14">
        <v>6780</v>
      </c>
      <c r="J51" s="15">
        <f t="shared" si="17"/>
        <v>0.36119674969944215</v>
      </c>
      <c r="K51" s="15">
        <f t="shared" si="20"/>
        <v>0.17353415270423878</v>
      </c>
      <c r="L51" s="13">
        <v>34518</v>
      </c>
      <c r="M51" s="14">
        <v>15042</v>
      </c>
      <c r="N51" s="14">
        <v>6846</v>
      </c>
      <c r="O51" s="15">
        <f t="shared" si="18"/>
        <v>0.35845886773586433</v>
      </c>
      <c r="P51" s="16">
        <f t="shared" si="21"/>
        <v>0.16314382452597573</v>
      </c>
      <c r="Q51" s="15"/>
      <c r="R51" s="15"/>
    </row>
    <row r="52" spans="1:18" s="7" customFormat="1" ht="15.75" thickBot="1">
      <c r="A52" s="17" t="s">
        <v>117</v>
      </c>
      <c r="B52" s="18">
        <v>2549.75</v>
      </c>
      <c r="C52" s="19">
        <v>1038</v>
      </c>
      <c r="D52" s="19">
        <v>513</v>
      </c>
      <c r="E52" s="20">
        <f t="shared" si="16"/>
        <v>0.33910769985703693</v>
      </c>
      <c r="F52" s="20">
        <f t="shared" si="19"/>
        <v>0.1675936898137379</v>
      </c>
      <c r="G52" s="18">
        <v>2464</v>
      </c>
      <c r="H52" s="19">
        <v>1107</v>
      </c>
      <c r="I52" s="19">
        <v>558</v>
      </c>
      <c r="J52" s="20">
        <f t="shared" si="17"/>
        <v>0.36738648021584874</v>
      </c>
      <c r="K52" s="20">
        <f t="shared" si="20"/>
        <v>0.18518668108441155</v>
      </c>
      <c r="L52" s="18">
        <v>2508</v>
      </c>
      <c r="M52" s="19">
        <v>1089</v>
      </c>
      <c r="N52" s="19">
        <v>549</v>
      </c>
      <c r="O52" s="20">
        <f t="shared" si="18"/>
        <v>0.35741817013813038</v>
      </c>
      <c r="P52" s="21">
        <f t="shared" si="21"/>
        <v>0.18018601965641282</v>
      </c>
      <c r="Q52" s="15"/>
      <c r="R52" s="15"/>
    </row>
    <row r="53" spans="1:18" s="7" customFormat="1"/>
    <row r="54" spans="1:18" s="7" customFormat="1" ht="15" thickBot="1"/>
    <row r="55" spans="1:18" s="7" customFormat="1" ht="15">
      <c r="A55" s="8"/>
      <c r="B55" s="428" t="s">
        <v>91</v>
      </c>
      <c r="C55" s="429"/>
      <c r="D55" s="429"/>
      <c r="E55" s="429"/>
      <c r="F55" s="247"/>
      <c r="G55" s="428" t="s">
        <v>90</v>
      </c>
      <c r="H55" s="429"/>
      <c r="I55" s="429"/>
      <c r="J55" s="429"/>
      <c r="K55" s="247"/>
      <c r="L55" s="428" t="s">
        <v>89</v>
      </c>
      <c r="M55" s="429"/>
      <c r="N55" s="429"/>
      <c r="O55" s="429"/>
      <c r="P55" s="430"/>
      <c r="Q55" s="260"/>
      <c r="R55" s="260"/>
    </row>
    <row r="56" spans="1:18" s="7" customFormat="1" ht="60">
      <c r="A56" s="256" t="s">
        <v>389</v>
      </c>
      <c r="B56" s="9" t="s">
        <v>388</v>
      </c>
      <c r="C56" s="10" t="s">
        <v>96</v>
      </c>
      <c r="D56" s="10" t="s">
        <v>425</v>
      </c>
      <c r="E56" s="10" t="s">
        <v>429</v>
      </c>
      <c r="F56" s="10" t="s">
        <v>430</v>
      </c>
      <c r="G56" s="9" t="s">
        <v>388</v>
      </c>
      <c r="H56" s="10" t="s">
        <v>96</v>
      </c>
      <c r="I56" s="10" t="s">
        <v>425</v>
      </c>
      <c r="J56" s="10" t="s">
        <v>429</v>
      </c>
      <c r="K56" s="10" t="s">
        <v>430</v>
      </c>
      <c r="L56" s="9" t="s">
        <v>388</v>
      </c>
      <c r="M56" s="10" t="s">
        <v>96</v>
      </c>
      <c r="N56" s="10" t="s">
        <v>425</v>
      </c>
      <c r="O56" s="10" t="s">
        <v>429</v>
      </c>
      <c r="P56" s="11" t="s">
        <v>430</v>
      </c>
      <c r="Q56" s="210"/>
      <c r="R56" s="210"/>
    </row>
    <row r="57" spans="1:18" s="7" customFormat="1" ht="15">
      <c r="A57" s="12" t="s">
        <v>123</v>
      </c>
      <c r="B57" s="13">
        <v>3166.5</v>
      </c>
      <c r="C57" s="14">
        <v>951</v>
      </c>
      <c r="D57" s="14">
        <v>222</v>
      </c>
      <c r="E57" s="15">
        <f t="shared" ref="E57:E67" si="22">1-(1-C57/12/B57)^12</f>
        <v>0.26225260745734691</v>
      </c>
      <c r="F57" s="15">
        <f>+E57*D57/C57</f>
        <v>6.1219851583103065E-2</v>
      </c>
      <c r="G57" s="13">
        <v>3056.5</v>
      </c>
      <c r="H57" s="14">
        <v>948</v>
      </c>
      <c r="I57" s="14">
        <v>183</v>
      </c>
      <c r="J57" s="15">
        <f t="shared" ref="J57:J67" si="23">1-(1-H57/12/G57)^12</f>
        <v>0.26965436104309937</v>
      </c>
      <c r="K57" s="15">
        <f>+J57*I57/H57</f>
        <v>5.2053531720345138E-2</v>
      </c>
      <c r="L57" s="13">
        <v>3557</v>
      </c>
      <c r="M57" s="14">
        <v>1557</v>
      </c>
      <c r="N57" s="14">
        <v>219</v>
      </c>
      <c r="O57" s="15">
        <f t="shared" ref="O57:O67" si="24">1-(1-M57/12/L57)^12</f>
        <v>0.35975965341622573</v>
      </c>
      <c r="P57" s="16">
        <f>+O57*N57/M57</f>
        <v>5.0602032176077991E-2</v>
      </c>
      <c r="Q57" s="15"/>
      <c r="R57" s="15"/>
    </row>
    <row r="58" spans="1:18" s="7" customFormat="1" ht="15">
      <c r="A58" s="12" t="s">
        <v>124</v>
      </c>
      <c r="B58" s="13">
        <v>12305.25</v>
      </c>
      <c r="C58" s="14">
        <v>10158</v>
      </c>
      <c r="D58" s="14">
        <v>4122</v>
      </c>
      <c r="E58" s="15">
        <f t="shared" si="22"/>
        <v>0.57483095808082507</v>
      </c>
      <c r="F58" s="15">
        <f t="shared" ref="F58:F67" si="25">+E58*D58/C58</f>
        <v>0.23325981583078961</v>
      </c>
      <c r="G58" s="13">
        <v>13549.25</v>
      </c>
      <c r="H58" s="14">
        <v>11403</v>
      </c>
      <c r="I58" s="14">
        <v>4443</v>
      </c>
      <c r="J58" s="15">
        <f t="shared" si="23"/>
        <v>0.58212168201749193</v>
      </c>
      <c r="K58" s="15">
        <f t="shared" ref="K58:K67" si="26">+J58*I58/H58</f>
        <v>0.22681457802365312</v>
      </c>
      <c r="L58" s="13">
        <v>19123.5</v>
      </c>
      <c r="M58" s="14">
        <v>16332</v>
      </c>
      <c r="N58" s="14">
        <v>6264</v>
      </c>
      <c r="O58" s="15">
        <f t="shared" si="24"/>
        <v>0.58767418212915001</v>
      </c>
      <c r="P58" s="16">
        <f t="shared" ref="P58:P67" si="27">+O58*N58/M58</f>
        <v>0.22539744531331102</v>
      </c>
      <c r="Q58" s="15"/>
      <c r="R58" s="15"/>
    </row>
    <row r="59" spans="1:18" s="7" customFormat="1" ht="15">
      <c r="A59" s="12" t="s">
        <v>125</v>
      </c>
      <c r="B59" s="13">
        <v>40500.75</v>
      </c>
      <c r="C59" s="14">
        <v>26883</v>
      </c>
      <c r="D59" s="14">
        <v>13398</v>
      </c>
      <c r="E59" s="15">
        <f t="shared" si="22"/>
        <v>0.49481446475117297</v>
      </c>
      <c r="F59" s="15">
        <f t="shared" si="25"/>
        <v>0.24660656172064929</v>
      </c>
      <c r="G59" s="13">
        <v>44131.25</v>
      </c>
      <c r="H59" s="14">
        <v>29922</v>
      </c>
      <c r="I59" s="14">
        <v>14124</v>
      </c>
      <c r="J59" s="15">
        <f t="shared" si="23"/>
        <v>0.50238634038226082</v>
      </c>
      <c r="K59" s="15">
        <f t="shared" si="26"/>
        <v>0.2371400531902631</v>
      </c>
      <c r="L59" s="13">
        <v>50795.75</v>
      </c>
      <c r="M59" s="14">
        <v>34785</v>
      </c>
      <c r="N59" s="14">
        <v>15477</v>
      </c>
      <c r="O59" s="15">
        <f t="shared" si="24"/>
        <v>0.50594963438432305</v>
      </c>
      <c r="P59" s="16">
        <f t="shared" si="27"/>
        <v>0.22511377005508604</v>
      </c>
      <c r="Q59" s="15"/>
      <c r="R59" s="15"/>
    </row>
    <row r="60" spans="1:18" s="7" customFormat="1" ht="15">
      <c r="A60" s="12" t="s">
        <v>126</v>
      </c>
      <c r="B60" s="13">
        <v>37417.5</v>
      </c>
      <c r="C60" s="14">
        <v>19524</v>
      </c>
      <c r="D60" s="14">
        <v>9900</v>
      </c>
      <c r="E60" s="15">
        <f t="shared" si="22"/>
        <v>0.4134352241888174</v>
      </c>
      <c r="F60" s="15">
        <f t="shared" si="25"/>
        <v>0.20963986475462468</v>
      </c>
      <c r="G60" s="13">
        <v>37228.25</v>
      </c>
      <c r="H60" s="14">
        <v>20118</v>
      </c>
      <c r="I60" s="14">
        <v>9912</v>
      </c>
      <c r="J60" s="15">
        <f t="shared" si="23"/>
        <v>0.42474508291399482</v>
      </c>
      <c r="K60" s="15">
        <f t="shared" si="26"/>
        <v>0.2092689761329912</v>
      </c>
      <c r="L60" s="13">
        <v>40620</v>
      </c>
      <c r="M60" s="14">
        <v>20895</v>
      </c>
      <c r="N60" s="14">
        <v>9744</v>
      </c>
      <c r="O60" s="15">
        <f t="shared" si="24"/>
        <v>0.40888974801413103</v>
      </c>
      <c r="P60" s="16">
        <f t="shared" si="27"/>
        <v>0.19067823424980582</v>
      </c>
      <c r="Q60" s="15"/>
      <c r="R60" s="15"/>
    </row>
    <row r="61" spans="1:18" s="7" customFormat="1" ht="15">
      <c r="A61" s="12" t="s">
        <v>127</v>
      </c>
      <c r="B61" s="13">
        <v>29926.5</v>
      </c>
      <c r="C61" s="14">
        <v>13668</v>
      </c>
      <c r="D61" s="14">
        <v>7014</v>
      </c>
      <c r="E61" s="15">
        <f t="shared" si="22"/>
        <v>0.37226509300451127</v>
      </c>
      <c r="F61" s="15">
        <f t="shared" si="25"/>
        <v>0.19103507187105956</v>
      </c>
      <c r="G61" s="13">
        <v>31434.25</v>
      </c>
      <c r="H61" s="14">
        <v>15114</v>
      </c>
      <c r="I61" s="14">
        <v>7632</v>
      </c>
      <c r="J61" s="15">
        <f t="shared" si="23"/>
        <v>0.38780901012091717</v>
      </c>
      <c r="K61" s="15">
        <f t="shared" si="26"/>
        <v>0.19582892452314674</v>
      </c>
      <c r="L61" s="13">
        <v>35693.5</v>
      </c>
      <c r="M61" s="14">
        <v>15402</v>
      </c>
      <c r="N61" s="14">
        <v>7455</v>
      </c>
      <c r="O61" s="15">
        <f t="shared" si="24"/>
        <v>0.35561348531971482</v>
      </c>
      <c r="P61" s="16">
        <f t="shared" si="27"/>
        <v>0.17212690125038788</v>
      </c>
      <c r="Q61" s="15"/>
      <c r="R61" s="15"/>
    </row>
    <row r="62" spans="1:18" s="7" customFormat="1" ht="15">
      <c r="A62" s="12" t="s">
        <v>128</v>
      </c>
      <c r="B62" s="13">
        <v>27410.25</v>
      </c>
      <c r="C62" s="14">
        <v>11130</v>
      </c>
      <c r="D62" s="14">
        <v>5919</v>
      </c>
      <c r="E62" s="15">
        <f t="shared" si="22"/>
        <v>0.33839160121717726</v>
      </c>
      <c r="F62" s="15">
        <f t="shared" si="25"/>
        <v>0.17995866016212689</v>
      </c>
      <c r="G62" s="13">
        <v>30064.5</v>
      </c>
      <c r="H62" s="14">
        <v>12870</v>
      </c>
      <c r="I62" s="14">
        <v>6987</v>
      </c>
      <c r="J62" s="15">
        <f t="shared" si="23"/>
        <v>0.35331872543114484</v>
      </c>
      <c r="K62" s="15">
        <f t="shared" si="26"/>
        <v>0.19181335933080099</v>
      </c>
      <c r="L62" s="13">
        <v>37670.25</v>
      </c>
      <c r="M62" s="14">
        <v>14373</v>
      </c>
      <c r="N62" s="14">
        <v>7317</v>
      </c>
      <c r="O62" s="15">
        <f t="shared" si="24"/>
        <v>0.32141482653832365</v>
      </c>
      <c r="P62" s="16">
        <f t="shared" si="27"/>
        <v>0.16362570693528936</v>
      </c>
      <c r="Q62" s="15"/>
      <c r="R62" s="15"/>
    </row>
    <row r="63" spans="1:18" s="7" customFormat="1" ht="15">
      <c r="A63" s="12" t="s">
        <v>129</v>
      </c>
      <c r="B63" s="13">
        <v>29566.5</v>
      </c>
      <c r="C63" s="14">
        <v>10710</v>
      </c>
      <c r="D63" s="14">
        <v>6093</v>
      </c>
      <c r="E63" s="15">
        <f t="shared" si="22"/>
        <v>0.30775414034559967</v>
      </c>
      <c r="F63" s="15">
        <f t="shared" si="25"/>
        <v>0.17508365799493358</v>
      </c>
      <c r="G63" s="13">
        <v>33984.75</v>
      </c>
      <c r="H63" s="14">
        <v>13167</v>
      </c>
      <c r="I63" s="14">
        <v>7386</v>
      </c>
      <c r="J63" s="15">
        <f t="shared" si="23"/>
        <v>0.32553195387527112</v>
      </c>
      <c r="K63" s="15">
        <f t="shared" si="26"/>
        <v>0.18260644120321656</v>
      </c>
      <c r="L63" s="13">
        <v>38803.25</v>
      </c>
      <c r="M63" s="14">
        <v>13197</v>
      </c>
      <c r="N63" s="14">
        <v>7014</v>
      </c>
      <c r="O63" s="15">
        <f t="shared" si="24"/>
        <v>0.29178880518021733</v>
      </c>
      <c r="P63" s="16">
        <f t="shared" si="27"/>
        <v>0.15508120629946537</v>
      </c>
      <c r="Q63" s="15"/>
      <c r="R63" s="15"/>
    </row>
    <row r="64" spans="1:18" s="7" customFormat="1" ht="15">
      <c r="A64" s="12" t="s">
        <v>130</v>
      </c>
      <c r="B64" s="13">
        <v>30922.5</v>
      </c>
      <c r="C64" s="14">
        <v>10011</v>
      </c>
      <c r="D64" s="14">
        <v>5691</v>
      </c>
      <c r="E64" s="15">
        <f t="shared" si="22"/>
        <v>0.27977537040265876</v>
      </c>
      <c r="F64" s="15">
        <f t="shared" si="25"/>
        <v>0.15904521356123574</v>
      </c>
      <c r="G64" s="13">
        <v>33218.75</v>
      </c>
      <c r="H64" s="14">
        <v>11886</v>
      </c>
      <c r="I64" s="14">
        <v>6570</v>
      </c>
      <c r="J64" s="15">
        <f t="shared" si="23"/>
        <v>0.30458948667075481</v>
      </c>
      <c r="K64" s="15">
        <f t="shared" si="26"/>
        <v>0.16836218470695433</v>
      </c>
      <c r="L64" s="13">
        <v>37009.75</v>
      </c>
      <c r="M64" s="14">
        <v>11712</v>
      </c>
      <c r="N64" s="14">
        <v>6315</v>
      </c>
      <c r="O64" s="15">
        <f t="shared" si="24"/>
        <v>0.27436250424563113</v>
      </c>
      <c r="P64" s="16">
        <f t="shared" si="27"/>
        <v>0.14793367608531086</v>
      </c>
      <c r="Q64" s="15"/>
      <c r="R64" s="15"/>
    </row>
    <row r="65" spans="1:18" s="7" customFormat="1" ht="15">
      <c r="A65" s="12" t="s">
        <v>131</v>
      </c>
      <c r="B65" s="13">
        <v>31643.5</v>
      </c>
      <c r="C65" s="14">
        <v>9093</v>
      </c>
      <c r="D65" s="14">
        <v>5118</v>
      </c>
      <c r="E65" s="15">
        <f t="shared" si="22"/>
        <v>0.25237527031090001</v>
      </c>
      <c r="F65" s="15">
        <f t="shared" si="25"/>
        <v>0.14204955828122581</v>
      </c>
      <c r="G65" s="13">
        <v>32963.75</v>
      </c>
      <c r="H65" s="14">
        <v>10479</v>
      </c>
      <c r="I65" s="14">
        <v>5676</v>
      </c>
      <c r="J65" s="15">
        <f t="shared" si="23"/>
        <v>0.27543314203650238</v>
      </c>
      <c r="K65" s="15">
        <f t="shared" si="26"/>
        <v>0.14918966639938808</v>
      </c>
      <c r="L65" s="13">
        <v>32313.25</v>
      </c>
      <c r="M65" s="14">
        <v>9375</v>
      </c>
      <c r="N65" s="14">
        <v>4986</v>
      </c>
      <c r="O65" s="15">
        <f t="shared" si="24"/>
        <v>0.25449505793197236</v>
      </c>
      <c r="P65" s="16">
        <f t="shared" si="27"/>
        <v>0.13535065161054019</v>
      </c>
      <c r="Q65" s="15"/>
      <c r="R65" s="15"/>
    </row>
    <row r="66" spans="1:18" s="7" customFormat="1" ht="15">
      <c r="A66" s="12" t="s">
        <v>132</v>
      </c>
      <c r="B66" s="13">
        <v>30421.75</v>
      </c>
      <c r="C66" s="14">
        <v>7431</v>
      </c>
      <c r="D66" s="14">
        <v>3891</v>
      </c>
      <c r="E66" s="15">
        <f t="shared" si="22"/>
        <v>0.21869241051165156</v>
      </c>
      <c r="F66" s="15">
        <f t="shared" si="25"/>
        <v>0.11451112492273398</v>
      </c>
      <c r="G66" s="13">
        <v>29926.5</v>
      </c>
      <c r="H66" s="14">
        <v>7971</v>
      </c>
      <c r="I66" s="14">
        <v>3876</v>
      </c>
      <c r="J66" s="15">
        <f t="shared" si="23"/>
        <v>0.23612646447688002</v>
      </c>
      <c r="K66" s="15">
        <f t="shared" si="26"/>
        <v>0.11481949270008619</v>
      </c>
      <c r="L66" s="13">
        <v>29368.25</v>
      </c>
      <c r="M66" s="14">
        <v>7032</v>
      </c>
      <c r="N66" s="14">
        <v>3450</v>
      </c>
      <c r="O66" s="15">
        <f t="shared" si="24"/>
        <v>0.21483655569545901</v>
      </c>
      <c r="P66" s="16">
        <f t="shared" si="27"/>
        <v>0.10540189379256734</v>
      </c>
      <c r="Q66" s="15"/>
      <c r="R66" s="15"/>
    </row>
    <row r="67" spans="1:18" s="7" customFormat="1" ht="15.75" thickBot="1">
      <c r="A67" s="17" t="s">
        <v>133</v>
      </c>
      <c r="B67" s="18">
        <v>30757.25</v>
      </c>
      <c r="C67" s="19">
        <v>5880</v>
      </c>
      <c r="D67" s="19">
        <v>2460</v>
      </c>
      <c r="E67" s="20">
        <f t="shared" si="22"/>
        <v>0.17528188289610946</v>
      </c>
      <c r="F67" s="20">
        <f t="shared" si="25"/>
        <v>7.333221631367845E-2</v>
      </c>
      <c r="G67" s="18">
        <v>31207.5</v>
      </c>
      <c r="H67" s="19">
        <v>6138</v>
      </c>
      <c r="I67" s="19">
        <v>2277</v>
      </c>
      <c r="J67" s="20">
        <f t="shared" si="23"/>
        <v>0.17988702283276781</v>
      </c>
      <c r="K67" s="20">
        <f t="shared" si="26"/>
        <v>6.6732282663768711E-2</v>
      </c>
      <c r="L67" s="18">
        <v>31690.5</v>
      </c>
      <c r="M67" s="19">
        <v>5856</v>
      </c>
      <c r="N67" s="19">
        <v>2205</v>
      </c>
      <c r="O67" s="20">
        <f t="shared" si="24"/>
        <v>0.16991301243631474</v>
      </c>
      <c r="P67" s="21">
        <f t="shared" si="27"/>
        <v>6.3978516465518095E-2</v>
      </c>
      <c r="Q67" s="15"/>
      <c r="R67" s="15"/>
    </row>
    <row r="68" spans="1:18" ht="15" thickBot="1"/>
    <row r="69" spans="1:18" s="7" customFormat="1" ht="15">
      <c r="A69" s="8"/>
      <c r="B69" s="428" t="s">
        <v>91</v>
      </c>
      <c r="C69" s="429"/>
      <c r="D69" s="429"/>
      <c r="E69" s="429"/>
      <c r="F69" s="247"/>
      <c r="G69" s="428" t="s">
        <v>90</v>
      </c>
      <c r="H69" s="429"/>
      <c r="I69" s="429"/>
      <c r="J69" s="429"/>
      <c r="K69" s="247"/>
      <c r="L69" s="428" t="s">
        <v>89</v>
      </c>
      <c r="M69" s="429"/>
      <c r="N69" s="429"/>
      <c r="O69" s="429"/>
      <c r="P69" s="430"/>
      <c r="Q69" s="260"/>
      <c r="R69" s="260"/>
    </row>
    <row r="70" spans="1:18" s="7" customFormat="1" ht="60">
      <c r="A70" s="256" t="s">
        <v>386</v>
      </c>
      <c r="B70" s="9" t="s">
        <v>388</v>
      </c>
      <c r="C70" s="10" t="s">
        <v>96</v>
      </c>
      <c r="D70" s="10" t="s">
        <v>425</v>
      </c>
      <c r="E70" s="10" t="s">
        <v>429</v>
      </c>
      <c r="F70" s="10" t="s">
        <v>430</v>
      </c>
      <c r="G70" s="9" t="s">
        <v>388</v>
      </c>
      <c r="H70" s="10" t="s">
        <v>96</v>
      </c>
      <c r="I70" s="10" t="s">
        <v>425</v>
      </c>
      <c r="J70" s="10" t="s">
        <v>429</v>
      </c>
      <c r="K70" s="10" t="s">
        <v>430</v>
      </c>
      <c r="L70" s="9" t="s">
        <v>388</v>
      </c>
      <c r="M70" s="10" t="s">
        <v>96</v>
      </c>
      <c r="N70" s="10" t="s">
        <v>425</v>
      </c>
      <c r="O70" s="10" t="s">
        <v>429</v>
      </c>
      <c r="P70" s="11" t="s">
        <v>430</v>
      </c>
      <c r="Q70" s="210"/>
      <c r="R70" s="210"/>
    </row>
    <row r="71" spans="1:18" s="7" customFormat="1" ht="15">
      <c r="A71" s="12" t="s">
        <v>391</v>
      </c>
      <c r="B71" s="13">
        <v>22511.25</v>
      </c>
      <c r="C71" s="14">
        <v>14085</v>
      </c>
      <c r="D71" s="14">
        <v>9258</v>
      </c>
      <c r="E71" s="15">
        <f t="shared" ref="E71:E74" si="28">1-(1-C71/12/B71)^12</f>
        <v>0.47407105113808568</v>
      </c>
      <c r="F71" s="15">
        <f>+E71*D71/C71</f>
        <v>0.31160452903346803</v>
      </c>
      <c r="G71" s="13">
        <v>22737.75</v>
      </c>
      <c r="H71" s="14">
        <v>14793</v>
      </c>
      <c r="I71" s="14">
        <v>9564</v>
      </c>
      <c r="J71" s="15">
        <f t="shared" ref="J71:J74" si="29">1-(1-H71/12/G71)^12</f>
        <v>0.48772458118665019</v>
      </c>
      <c r="K71" s="15">
        <f>+J71*I71/H71</f>
        <v>0.31532467345833315</v>
      </c>
      <c r="L71" s="13">
        <v>26954.75</v>
      </c>
      <c r="M71" s="14">
        <v>17415</v>
      </c>
      <c r="N71" s="14">
        <v>10599</v>
      </c>
      <c r="O71" s="15">
        <f t="shared" ref="O71:O74" si="30">1-(1-M71/12/L71)^12</f>
        <v>0.48527682028555286</v>
      </c>
      <c r="P71" s="16">
        <f>+O71*N71/M71</f>
        <v>0.2953459097448507</v>
      </c>
      <c r="Q71" s="15"/>
      <c r="R71" s="15"/>
    </row>
    <row r="72" spans="1:18" s="7" customFormat="1" ht="15">
      <c r="A72" s="12" t="s">
        <v>395</v>
      </c>
      <c r="B72" s="13">
        <v>62673.75</v>
      </c>
      <c r="C72" s="14">
        <v>60282</v>
      </c>
      <c r="D72" s="14">
        <v>32451</v>
      </c>
      <c r="E72" s="15">
        <f t="shared" si="28"/>
        <v>0.63306750957351088</v>
      </c>
      <c r="F72" s="15">
        <f t="shared" ref="F72:F74" si="31">+E72*D72/C72</f>
        <v>0.34079283622258721</v>
      </c>
      <c r="G72" s="13">
        <v>62019.75</v>
      </c>
      <c r="H72" s="14">
        <v>63717</v>
      </c>
      <c r="I72" s="14">
        <v>33018</v>
      </c>
      <c r="J72" s="15">
        <f t="shared" si="29"/>
        <v>0.65837029013121739</v>
      </c>
      <c r="K72" s="15">
        <f t="shared" ref="K72:K74" si="32">+J72*I72/H72</f>
        <v>0.34116594063676159</v>
      </c>
      <c r="L72" s="13">
        <v>75556.5</v>
      </c>
      <c r="M72" s="14">
        <v>75018</v>
      </c>
      <c r="N72" s="14">
        <v>36759</v>
      </c>
      <c r="O72" s="15">
        <f t="shared" si="30"/>
        <v>0.64525781936437854</v>
      </c>
      <c r="P72" s="16">
        <f t="shared" ref="P72:P74" si="33">+O72*N72/M72</f>
        <v>0.31617787973573264</v>
      </c>
      <c r="Q72" s="15"/>
      <c r="R72" s="15"/>
    </row>
    <row r="73" spans="1:18" s="7" customFormat="1" ht="15">
      <c r="A73" s="12" t="s">
        <v>392</v>
      </c>
      <c r="B73" s="13">
        <v>40376.75</v>
      </c>
      <c r="C73" s="14">
        <v>23112</v>
      </c>
      <c r="D73" s="14">
        <v>9987</v>
      </c>
      <c r="E73" s="15">
        <f t="shared" si="28"/>
        <v>0.44373532939219462</v>
      </c>
      <c r="F73" s="15">
        <f t="shared" si="31"/>
        <v>0.1917438877916168</v>
      </c>
      <c r="G73" s="13">
        <v>41254.25</v>
      </c>
      <c r="H73" s="14">
        <v>24786</v>
      </c>
      <c r="I73" s="14">
        <v>10554</v>
      </c>
      <c r="J73" s="15">
        <f t="shared" si="29"/>
        <v>0.46010092961365523</v>
      </c>
      <c r="K73" s="15">
        <f t="shared" si="32"/>
        <v>0.19591322565732741</v>
      </c>
      <c r="L73" s="13">
        <v>60658.75</v>
      </c>
      <c r="M73" s="14">
        <v>31482</v>
      </c>
      <c r="N73" s="14">
        <v>12882</v>
      </c>
      <c r="O73" s="15">
        <f t="shared" si="30"/>
        <v>0.41172439798065275</v>
      </c>
      <c r="P73" s="16">
        <f t="shared" si="33"/>
        <v>0.16847194253182035</v>
      </c>
      <c r="Q73" s="15"/>
      <c r="R73" s="15"/>
    </row>
    <row r="74" spans="1:18" s="7" customFormat="1" ht="15.75" thickBot="1">
      <c r="A74" s="17" t="s">
        <v>393</v>
      </c>
      <c r="B74" s="18">
        <v>179115</v>
      </c>
      <c r="C74" s="19">
        <v>33681</v>
      </c>
      <c r="D74" s="19">
        <v>12138</v>
      </c>
      <c r="E74" s="20">
        <f t="shared" si="28"/>
        <v>0.1726521778015303</v>
      </c>
      <c r="F74" s="20">
        <f t="shared" si="31"/>
        <v>6.2220603133962014E-2</v>
      </c>
      <c r="G74" s="18">
        <v>195415.25</v>
      </c>
      <c r="H74" s="19">
        <v>42705</v>
      </c>
      <c r="I74" s="19">
        <v>15933</v>
      </c>
      <c r="J74" s="20">
        <f t="shared" si="29"/>
        <v>0.19792167848186359</v>
      </c>
      <c r="K74" s="20">
        <f t="shared" si="32"/>
        <v>7.3843486787297338E-2</v>
      </c>
      <c r="L74" s="18">
        <v>194140.25</v>
      </c>
      <c r="M74" s="19">
        <v>32265</v>
      </c>
      <c r="N74" s="19">
        <v>10209</v>
      </c>
      <c r="O74" s="20">
        <f t="shared" si="30"/>
        <v>0.15410147901710369</v>
      </c>
      <c r="P74" s="21">
        <f t="shared" si="33"/>
        <v>4.8759398707131932E-2</v>
      </c>
      <c r="Q74" s="15"/>
      <c r="R74" s="15"/>
    </row>
    <row r="75" spans="1:18" s="7" customFormat="1"/>
    <row r="76" spans="1:18" s="7" customFormat="1"/>
    <row r="77" spans="1:18" s="7" customFormat="1"/>
    <row r="78" spans="1:18" ht="15" thickBot="1">
      <c r="A78" s="195" t="s">
        <v>347</v>
      </c>
    </row>
    <row r="79" spans="1:18" ht="15">
      <c r="A79" s="196"/>
      <c r="B79" s="197" t="s">
        <v>91</v>
      </c>
      <c r="C79" s="309" t="s">
        <v>90</v>
      </c>
      <c r="D79" s="310" t="s">
        <v>89</v>
      </c>
    </row>
    <row r="80" spans="1:18" ht="15">
      <c r="A80" s="12" t="s">
        <v>219</v>
      </c>
      <c r="B80" s="13">
        <v>2339</v>
      </c>
      <c r="C80" s="41">
        <v>3007.5</v>
      </c>
      <c r="D80" s="311">
        <v>3332</v>
      </c>
    </row>
    <row r="81" spans="1:4" ht="15">
      <c r="A81" s="12" t="s">
        <v>98</v>
      </c>
      <c r="B81" s="13">
        <v>60291.25</v>
      </c>
      <c r="C81" s="41">
        <v>62356</v>
      </c>
      <c r="D81" s="311">
        <v>65257.75</v>
      </c>
    </row>
    <row r="82" spans="1:4" ht="15">
      <c r="A82" s="12" t="s">
        <v>97</v>
      </c>
      <c r="B82" s="13">
        <v>76344</v>
      </c>
      <c r="C82" s="41">
        <v>75276</v>
      </c>
      <c r="D82" s="311">
        <v>103384</v>
      </c>
    </row>
    <row r="83" spans="1:4" ht="15">
      <c r="A83" s="12" t="s">
        <v>100</v>
      </c>
      <c r="B83" s="13">
        <v>8979</v>
      </c>
      <c r="C83" s="41">
        <v>8606.5</v>
      </c>
      <c r="D83" s="311">
        <v>7160.75</v>
      </c>
    </row>
    <row r="84" spans="1:4" ht="15">
      <c r="A84" s="12" t="s">
        <v>101</v>
      </c>
      <c r="B84" s="13">
        <v>83237.5</v>
      </c>
      <c r="C84" s="41">
        <v>82739</v>
      </c>
      <c r="D84" s="311">
        <v>83797</v>
      </c>
    </row>
    <row r="85" spans="1:4" ht="15.75" thickBot="1">
      <c r="A85" s="17" t="s">
        <v>99</v>
      </c>
      <c r="B85" s="18">
        <v>73486</v>
      </c>
      <c r="C85" s="42">
        <v>89442.25</v>
      </c>
      <c r="D85" s="312">
        <v>94378.75</v>
      </c>
    </row>
    <row r="88" spans="1:4" ht="15" thickBot="1">
      <c r="A88" s="207" t="s">
        <v>348</v>
      </c>
    </row>
    <row r="89" spans="1:4" ht="15">
      <c r="A89" s="208"/>
      <c r="B89" s="431" t="s">
        <v>350</v>
      </c>
      <c r="C89" s="432"/>
      <c r="D89" s="433"/>
    </row>
    <row r="90" spans="1:4" ht="15">
      <c r="A90" s="209"/>
      <c r="B90" s="210" t="s">
        <v>91</v>
      </c>
      <c r="C90" s="210" t="s">
        <v>90</v>
      </c>
      <c r="D90" s="211" t="s">
        <v>89</v>
      </c>
    </row>
    <row r="91" spans="1:4" ht="15">
      <c r="A91" s="212" t="s">
        <v>219</v>
      </c>
      <c r="B91" s="213">
        <v>0.90928843118219294</v>
      </c>
      <c r="C91" s="213">
        <v>0.87093467547318748</v>
      </c>
      <c r="D91" s="214">
        <v>0.81203835945096603</v>
      </c>
    </row>
    <row r="92" spans="1:4" ht="15">
      <c r="A92" s="215" t="s">
        <v>98</v>
      </c>
      <c r="B92" s="216">
        <v>0.33194108677006051</v>
      </c>
      <c r="C92" s="216">
        <v>0.35377743238971426</v>
      </c>
      <c r="D92" s="217">
        <v>0.36315055568019428</v>
      </c>
    </row>
    <row r="93" spans="1:4" ht="15">
      <c r="A93" s="215" t="s">
        <v>97</v>
      </c>
      <c r="B93" s="216">
        <v>0.61441853743859465</v>
      </c>
      <c r="C93" s="216">
        <v>0.64069720323111179</v>
      </c>
      <c r="D93" s="217">
        <v>0.60144896151355642</v>
      </c>
    </row>
    <row r="94" spans="1:4" ht="15">
      <c r="A94" s="215" t="s">
        <v>100</v>
      </c>
      <c r="B94" s="216">
        <v>0.17551003553456412</v>
      </c>
      <c r="C94" s="216">
        <v>0.1835843121128492</v>
      </c>
      <c r="D94" s="217">
        <v>0.18425422128018099</v>
      </c>
    </row>
    <row r="95" spans="1:4" ht="15">
      <c r="A95" s="215" t="s">
        <v>101</v>
      </c>
      <c r="B95" s="216">
        <v>9.8476549434863725E-2</v>
      </c>
      <c r="C95" s="216">
        <v>0.10364447892102502</v>
      </c>
      <c r="D95" s="217">
        <v>9.2033976331546974E-2</v>
      </c>
    </row>
    <row r="96" spans="1:4" ht="15">
      <c r="A96" s="215" t="s">
        <v>99</v>
      </c>
      <c r="B96" s="216">
        <v>0.26059135143702561</v>
      </c>
      <c r="C96" s="216">
        <v>0.28021826298992891</v>
      </c>
      <c r="D96" s="217">
        <v>0.2013943174544256</v>
      </c>
    </row>
    <row r="97" spans="1:5" ht="15.75" thickBot="1">
      <c r="A97" s="218" t="s">
        <v>102</v>
      </c>
      <c r="B97" s="219">
        <v>0.35494580933989417</v>
      </c>
      <c r="C97" s="219">
        <v>0.37064931871003881</v>
      </c>
      <c r="D97" s="220">
        <v>0.35934137757686146</v>
      </c>
    </row>
    <row r="100" spans="1:5">
      <c r="A100" s="7"/>
      <c r="B100" s="7"/>
      <c r="C100" s="7"/>
      <c r="D100" s="7"/>
      <c r="E100" s="7"/>
    </row>
    <row r="101" spans="1:5" ht="15" thickBot="1">
      <c r="A101" s="195" t="s">
        <v>353</v>
      </c>
      <c r="B101" s="7"/>
      <c r="C101" s="7"/>
      <c r="D101" s="7"/>
      <c r="E101" s="7"/>
    </row>
    <row r="102" spans="1:5" ht="15">
      <c r="A102" s="196"/>
      <c r="B102" s="197" t="s">
        <v>91</v>
      </c>
      <c r="C102" s="309" t="s">
        <v>90</v>
      </c>
      <c r="D102" s="310" t="s">
        <v>89</v>
      </c>
      <c r="E102" s="7"/>
    </row>
    <row r="103" spans="1:5" ht="15">
      <c r="A103" s="12" t="s">
        <v>219</v>
      </c>
      <c r="B103" s="230">
        <v>0.70019498297402349</v>
      </c>
      <c r="C103" s="305">
        <v>0.60831579346775888</v>
      </c>
      <c r="D103" s="307">
        <v>0.50277966514188499</v>
      </c>
      <c r="E103" s="7"/>
    </row>
    <row r="104" spans="1:5" ht="15">
      <c r="A104" s="12" t="s">
        <v>98</v>
      </c>
      <c r="B104" s="230">
        <v>0.12649736849064774</v>
      </c>
      <c r="C104" s="305">
        <v>0.13294441439330712</v>
      </c>
      <c r="D104" s="307">
        <v>0.13288754373224174</v>
      </c>
      <c r="E104" s="7"/>
    </row>
    <row r="105" spans="1:5" ht="15">
      <c r="A105" s="12" t="s">
        <v>97</v>
      </c>
      <c r="B105" s="230">
        <v>0.33954569942347318</v>
      </c>
      <c r="C105" s="305">
        <v>0.34354944473186994</v>
      </c>
      <c r="D105" s="307">
        <v>0.30574033292786973</v>
      </c>
      <c r="E105" s="7"/>
    </row>
    <row r="106" spans="1:5" ht="15">
      <c r="A106" s="12" t="s">
        <v>100</v>
      </c>
      <c r="B106" s="230">
        <v>5.3602541393627787E-2</v>
      </c>
      <c r="C106" s="305">
        <v>5.1861772745917536E-2</v>
      </c>
      <c r="D106" s="307">
        <v>5.6575984957399968E-2</v>
      </c>
      <c r="E106" s="7"/>
    </row>
    <row r="107" spans="1:5" ht="15">
      <c r="A107" s="12" t="s">
        <v>101</v>
      </c>
      <c r="B107" s="230">
        <v>9.7651326953565997E-3</v>
      </c>
      <c r="C107" s="305">
        <v>1.0040127618514741E-2</v>
      </c>
      <c r="D107" s="307">
        <v>9.4226893116810938E-3</v>
      </c>
      <c r="E107" s="7"/>
    </row>
    <row r="108" spans="1:5" ht="15.75" thickBot="1">
      <c r="A108" s="17" t="s">
        <v>99</v>
      </c>
      <c r="B108" s="231">
        <v>0.12806550189065929</v>
      </c>
      <c r="C108" s="306">
        <v>0.13622606559624156</v>
      </c>
      <c r="D108" s="308">
        <v>8.470686943296428E-2</v>
      </c>
      <c r="E108" s="7"/>
    </row>
    <row r="109" spans="1:5">
      <c r="A109" s="7"/>
      <c r="B109" s="7"/>
      <c r="C109" s="7"/>
      <c r="D109" s="7"/>
      <c r="E109" s="7"/>
    </row>
    <row r="110" spans="1:5">
      <c r="A110" s="7"/>
      <c r="B110" s="7"/>
      <c r="C110" s="7"/>
      <c r="D110" s="7"/>
      <c r="E110" s="7"/>
    </row>
    <row r="111" spans="1:5" ht="15" thickBot="1">
      <c r="A111" s="207" t="s">
        <v>354</v>
      </c>
      <c r="B111" s="7"/>
      <c r="C111" s="7"/>
      <c r="D111" s="7"/>
      <c r="E111" s="7"/>
    </row>
    <row r="112" spans="1:5" ht="15">
      <c r="A112" s="232"/>
      <c r="B112" s="233" t="s">
        <v>91</v>
      </c>
      <c r="C112" s="233" t="s">
        <v>90</v>
      </c>
      <c r="D112" s="234" t="s">
        <v>89</v>
      </c>
      <c r="E112" s="7"/>
    </row>
    <row r="113" spans="1:22" ht="15">
      <c r="A113" s="212" t="s">
        <v>92</v>
      </c>
      <c r="B113" s="213">
        <v>0.16003013044187725</v>
      </c>
      <c r="C113" s="213">
        <v>0.1704388821730258</v>
      </c>
      <c r="D113" s="214">
        <v>0.14591476486753358</v>
      </c>
      <c r="E113" s="7"/>
    </row>
    <row r="114" spans="1:22" ht="15">
      <c r="A114" s="215" t="s">
        <v>93</v>
      </c>
      <c r="B114" s="216">
        <v>0.17111077407798828</v>
      </c>
      <c r="C114" s="216">
        <v>0.16647439364481617</v>
      </c>
      <c r="D114" s="217">
        <v>0.14563136056995252</v>
      </c>
      <c r="E114" s="7"/>
    </row>
    <row r="115" spans="1:22" ht="15">
      <c r="A115" s="215" t="s">
        <v>94</v>
      </c>
      <c r="B115" s="216">
        <v>0.17464294356380963</v>
      </c>
      <c r="C115" s="216">
        <v>0.18323895102939342</v>
      </c>
      <c r="D115" s="217">
        <v>0.17845289044891416</v>
      </c>
      <c r="E115" s="7"/>
    </row>
    <row r="116" spans="1:22" ht="15">
      <c r="A116" s="215" t="s">
        <v>562</v>
      </c>
      <c r="B116" s="216">
        <v>0.18507799306846687</v>
      </c>
      <c r="C116" s="216">
        <v>0.18231190958409116</v>
      </c>
      <c r="D116" s="217">
        <v>0.15581754463210032</v>
      </c>
      <c r="E116" s="7"/>
    </row>
    <row r="117" spans="1:22" ht="15.75" thickBot="1">
      <c r="A117" s="218" t="s">
        <v>1</v>
      </c>
      <c r="B117" s="219">
        <v>0.15298866869325456</v>
      </c>
      <c r="C117" s="219">
        <v>0.15626833671426607</v>
      </c>
      <c r="D117" s="220">
        <v>0.15278987568470601</v>
      </c>
      <c r="E117" s="7"/>
    </row>
    <row r="118" spans="1:22">
      <c r="A118" s="7"/>
      <c r="B118" s="7"/>
      <c r="C118" s="7"/>
      <c r="D118" s="7"/>
      <c r="E118" s="7"/>
    </row>
    <row r="121" spans="1:22" ht="15">
      <c r="V121" s="5"/>
    </row>
  </sheetData>
  <mergeCells count="19">
    <mergeCell ref="B89:D89"/>
    <mergeCell ref="B29:E29"/>
    <mergeCell ref="G29:J29"/>
    <mergeCell ref="L29:P29"/>
    <mergeCell ref="B35:E35"/>
    <mergeCell ref="G35:J35"/>
    <mergeCell ref="L35:P35"/>
    <mergeCell ref="B55:E55"/>
    <mergeCell ref="G55:J55"/>
    <mergeCell ref="L55:P55"/>
    <mergeCell ref="B69:E69"/>
    <mergeCell ref="G69:J69"/>
    <mergeCell ref="L69:P69"/>
    <mergeCell ref="B20:E20"/>
    <mergeCell ref="G20:J20"/>
    <mergeCell ref="L20:P20"/>
    <mergeCell ref="B9:E9"/>
    <mergeCell ref="G9:J9"/>
    <mergeCell ref="L9:P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83030-7535-4BFC-AE38-BE17C94350E0}">
  <dimension ref="A1:V100"/>
  <sheetViews>
    <sheetView topLeftCell="H46" zoomScaleNormal="100" workbookViewId="0">
      <selection activeCell="Q71" sqref="Q71"/>
    </sheetView>
  </sheetViews>
  <sheetFormatPr defaultRowHeight="14.25"/>
  <cols>
    <col min="1" max="1" width="27.375" style="7" customWidth="1"/>
    <col min="2" max="2" width="9.75" style="7" bestFit="1" customWidth="1"/>
    <col min="3" max="4" width="9.5" style="7" customWidth="1"/>
    <col min="5" max="5" width="11.125" style="7" customWidth="1"/>
    <col min="6" max="6" width="19.375" style="7" customWidth="1"/>
    <col min="7" max="7" width="24.5" style="7" customWidth="1"/>
    <col min="8" max="8" width="25.125" style="7" customWidth="1"/>
    <col min="9" max="9" width="10.625" style="7" bestFit="1" customWidth="1"/>
    <col min="10" max="12" width="9.5" style="7" customWidth="1"/>
    <col min="13" max="13" width="16" style="7" customWidth="1"/>
    <col min="14" max="14" width="17.375" style="7" customWidth="1"/>
    <col min="15" max="15" width="21.875" style="7" bestFit="1" customWidth="1"/>
    <col min="16" max="16" width="10.75" style="7" bestFit="1" customWidth="1"/>
    <col min="17" max="19" width="9.5" style="7" customWidth="1"/>
    <col min="20" max="20" width="16.75" style="7" customWidth="1"/>
    <col min="21" max="21" width="19.25" style="7" customWidth="1"/>
    <col min="22" max="22" width="21.75" style="7" bestFit="1" customWidth="1"/>
    <col min="23" max="16384" width="9" style="7"/>
  </cols>
  <sheetData>
    <row r="1" spans="1:22" ht="18.75">
      <c r="A1" s="2" t="s">
        <v>104</v>
      </c>
    </row>
    <row r="2" spans="1:22" ht="15">
      <c r="A2" s="34" t="s">
        <v>322</v>
      </c>
    </row>
    <row r="3" spans="1:22" ht="15">
      <c r="A3" s="3" t="s">
        <v>2</v>
      </c>
      <c r="B3" s="3"/>
      <c r="C3" s="3"/>
      <c r="D3" s="3"/>
      <c r="E3" s="3"/>
    </row>
    <row r="4" spans="1:22" ht="15">
      <c r="A4" s="3" t="s">
        <v>382</v>
      </c>
      <c r="B4" s="3"/>
      <c r="C4" s="3"/>
      <c r="D4" s="3"/>
      <c r="E4" s="3"/>
    </row>
    <row r="5" spans="1:22" ht="15">
      <c r="A5" s="3" t="s">
        <v>119</v>
      </c>
    </row>
    <row r="7" spans="1:22" ht="15" thickBot="1"/>
    <row r="8" spans="1:22" ht="15">
      <c r="A8" s="22"/>
      <c r="B8" s="434" t="s">
        <v>91</v>
      </c>
      <c r="C8" s="435"/>
      <c r="D8" s="435"/>
      <c r="E8" s="435"/>
      <c r="F8" s="435"/>
      <c r="G8" s="435"/>
      <c r="H8" s="436"/>
      <c r="I8" s="434" t="s">
        <v>90</v>
      </c>
      <c r="J8" s="435"/>
      <c r="K8" s="435"/>
      <c r="L8" s="435"/>
      <c r="M8" s="435"/>
      <c r="N8" s="435"/>
      <c r="O8" s="436"/>
      <c r="P8" s="435" t="s">
        <v>89</v>
      </c>
      <c r="Q8" s="435"/>
      <c r="R8" s="435"/>
      <c r="S8" s="435"/>
      <c r="T8" s="435"/>
      <c r="U8" s="435"/>
      <c r="V8" s="437"/>
    </row>
    <row r="9" spans="1:22" s="35" customFormat="1" ht="49.5" customHeight="1">
      <c r="A9" s="23" t="s">
        <v>213</v>
      </c>
      <c r="B9" s="9" t="s">
        <v>388</v>
      </c>
      <c r="C9" s="10" t="s">
        <v>96</v>
      </c>
      <c r="D9" s="10" t="s">
        <v>134</v>
      </c>
      <c r="E9" s="210" t="s">
        <v>431</v>
      </c>
      <c r="F9" s="24" t="s">
        <v>427</v>
      </c>
      <c r="G9" s="24" t="s">
        <v>428</v>
      </c>
      <c r="H9" s="32" t="s">
        <v>118</v>
      </c>
      <c r="I9" s="9" t="s">
        <v>388</v>
      </c>
      <c r="J9" s="10" t="s">
        <v>96</v>
      </c>
      <c r="K9" s="10" t="s">
        <v>134</v>
      </c>
      <c r="L9" s="10" t="s">
        <v>431</v>
      </c>
      <c r="M9" s="24" t="s">
        <v>427</v>
      </c>
      <c r="N9" s="24" t="s">
        <v>428</v>
      </c>
      <c r="O9" s="32" t="s">
        <v>118</v>
      </c>
      <c r="P9" s="9" t="s">
        <v>388</v>
      </c>
      <c r="Q9" s="10" t="s">
        <v>96</v>
      </c>
      <c r="R9" s="10" t="s">
        <v>134</v>
      </c>
      <c r="S9" s="10" t="s">
        <v>431</v>
      </c>
      <c r="T9" s="24" t="s">
        <v>427</v>
      </c>
      <c r="U9" s="24" t="s">
        <v>428</v>
      </c>
      <c r="V9" s="25" t="s">
        <v>118</v>
      </c>
    </row>
    <row r="10" spans="1:22" ht="15">
      <c r="A10" s="30" t="s">
        <v>92</v>
      </c>
      <c r="B10" s="13">
        <v>15867</v>
      </c>
      <c r="C10" s="14">
        <v>7962</v>
      </c>
      <c r="D10" s="14">
        <f>C10/12</f>
        <v>663.5</v>
      </c>
      <c r="E10" s="259">
        <f>IFERROR(1-(1-D10/B10)^12,"")</f>
        <v>0.40105756958710315</v>
      </c>
      <c r="F10" s="268">
        <v>7344</v>
      </c>
      <c r="G10" s="268">
        <v>4749</v>
      </c>
      <c r="H10" s="269">
        <f>G10/F10</f>
        <v>0.64665032679738566</v>
      </c>
      <c r="I10" s="14">
        <v>17045.25</v>
      </c>
      <c r="J10" s="14">
        <v>9177</v>
      </c>
      <c r="K10" s="14">
        <v>764.75</v>
      </c>
      <c r="L10" s="15">
        <f>IFERROR(1-(1-K10/I10)^12,"")</f>
        <v>0.42353577625287242</v>
      </c>
      <c r="M10" s="268">
        <v>8571</v>
      </c>
      <c r="N10" s="268">
        <v>5679</v>
      </c>
      <c r="O10" s="269">
        <f>N10/M10</f>
        <v>0.66258312915645778</v>
      </c>
      <c r="P10" s="38">
        <v>18034</v>
      </c>
      <c r="Q10" s="38">
        <v>9183</v>
      </c>
      <c r="R10" s="14">
        <v>765.25</v>
      </c>
      <c r="S10" s="15">
        <f>IFERROR(1-(1-R10/P10)^12,"")</f>
        <v>0.40567220277885585</v>
      </c>
      <c r="T10" s="268">
        <v>8667</v>
      </c>
      <c r="U10" s="268">
        <v>5751</v>
      </c>
      <c r="V10" s="270">
        <f>U10/T10</f>
        <v>0.66355140186915884</v>
      </c>
    </row>
    <row r="11" spans="1:22" ht="15">
      <c r="A11" s="23" t="s">
        <v>93</v>
      </c>
      <c r="B11" s="13">
        <v>116114.25</v>
      </c>
      <c r="C11" s="14">
        <v>50427</v>
      </c>
      <c r="D11" s="14">
        <f t="shared" ref="D11:D14" si="0">C11/12</f>
        <v>4202.25</v>
      </c>
      <c r="E11" s="15">
        <f>IFERROR(1-(1-D11/B11)^12,"")</f>
        <v>0.35746967455591661</v>
      </c>
      <c r="F11" s="14">
        <v>47829</v>
      </c>
      <c r="G11" s="14">
        <v>21261</v>
      </c>
      <c r="H11" s="99">
        <f>G11/F11</f>
        <v>0.44452110644169857</v>
      </c>
      <c r="I11" s="14">
        <v>118554.75</v>
      </c>
      <c r="J11" s="14">
        <v>52755</v>
      </c>
      <c r="K11" s="14">
        <v>4396.25</v>
      </c>
      <c r="L11" s="15">
        <f t="shared" ref="L11:L14" si="1">IFERROR(1-(1-K11/I11)^12,"")</f>
        <v>0.36456440999303763</v>
      </c>
      <c r="M11" s="14">
        <v>50307</v>
      </c>
      <c r="N11" s="14">
        <v>23100</v>
      </c>
      <c r="O11" s="99">
        <f>N11/M11</f>
        <v>0.45918063092611366</v>
      </c>
      <c r="P11" s="39">
        <v>126275</v>
      </c>
      <c r="Q11" s="39">
        <v>52113</v>
      </c>
      <c r="R11" s="14">
        <v>4342.75</v>
      </c>
      <c r="S11" s="15">
        <f t="shared" ref="S11:S14" si="2">IFERROR(1-(1-R11/P11)^12,"")</f>
        <v>0.34292562890885792</v>
      </c>
      <c r="T11" s="14">
        <v>49902</v>
      </c>
      <c r="U11" s="14">
        <v>22224</v>
      </c>
      <c r="V11" s="16">
        <f t="shared" ref="V11:V14" si="3">U11/T11</f>
        <v>0.44535289166766862</v>
      </c>
    </row>
    <row r="12" spans="1:22" ht="15">
      <c r="A12" s="23" t="s">
        <v>94</v>
      </c>
      <c r="B12" s="13">
        <v>133935</v>
      </c>
      <c r="C12" s="14">
        <v>54159</v>
      </c>
      <c r="D12" s="14">
        <f t="shared" si="0"/>
        <v>4513.25</v>
      </c>
      <c r="E12" s="15">
        <f>IFERROR(1-(1-D12/B12)^12,"")</f>
        <v>0.33723703713311104</v>
      </c>
      <c r="F12" s="14">
        <v>48285</v>
      </c>
      <c r="G12" s="14">
        <v>28428</v>
      </c>
      <c r="H12" s="99">
        <f>G12/F12</f>
        <v>0.58875427151289217</v>
      </c>
      <c r="I12" s="14">
        <v>143795.25</v>
      </c>
      <c r="J12" s="14">
        <v>62991</v>
      </c>
      <c r="K12" s="14">
        <v>5249.25</v>
      </c>
      <c r="L12" s="15">
        <f t="shared" si="1"/>
        <v>0.35998018850712699</v>
      </c>
      <c r="M12" s="14">
        <v>56520</v>
      </c>
      <c r="N12" s="14">
        <v>34107</v>
      </c>
      <c r="O12" s="99">
        <f>N12/M12</f>
        <v>0.60345010615711248</v>
      </c>
      <c r="P12" s="39">
        <v>165024</v>
      </c>
      <c r="Q12" s="39">
        <v>72369</v>
      </c>
      <c r="R12" s="14">
        <v>6030.75</v>
      </c>
      <c r="S12" s="15">
        <f t="shared" si="2"/>
        <v>0.36029620658680583</v>
      </c>
      <c r="T12" s="14">
        <v>65535</v>
      </c>
      <c r="U12" s="14">
        <v>39120</v>
      </c>
      <c r="V12" s="16">
        <f t="shared" si="3"/>
        <v>0.59693293659876401</v>
      </c>
    </row>
    <row r="13" spans="1:22" ht="15">
      <c r="A13" s="23" t="s">
        <v>1</v>
      </c>
      <c r="B13" s="13">
        <v>10845.25</v>
      </c>
      <c r="C13" s="14">
        <v>4713</v>
      </c>
      <c r="D13" s="14">
        <f t="shared" si="0"/>
        <v>392.75</v>
      </c>
      <c r="E13" s="15">
        <f>IFERROR(1-(1-D13/B13)^12,"")</f>
        <v>0.35765654541235548</v>
      </c>
      <c r="F13" s="14">
        <v>4410</v>
      </c>
      <c r="G13" s="14">
        <v>2448</v>
      </c>
      <c r="H13" s="99">
        <f>G13/F13</f>
        <v>0.55510204081632653</v>
      </c>
      <c r="I13" s="14">
        <v>11385.25</v>
      </c>
      <c r="J13" s="14">
        <v>5286</v>
      </c>
      <c r="K13" s="14">
        <v>440.5</v>
      </c>
      <c r="L13" s="15">
        <f t="shared" si="1"/>
        <v>0.37718467026100932</v>
      </c>
      <c r="M13" s="14">
        <v>4872</v>
      </c>
      <c r="N13" s="14">
        <v>2829</v>
      </c>
      <c r="O13" s="99">
        <f>N13/M13</f>
        <v>0.58066502463054193</v>
      </c>
      <c r="P13" s="39">
        <v>12909.75</v>
      </c>
      <c r="Q13" s="39">
        <v>5982</v>
      </c>
      <c r="R13" s="14">
        <v>498.5</v>
      </c>
      <c r="S13" s="15">
        <f t="shared" si="2"/>
        <v>0.37659210397441756</v>
      </c>
      <c r="T13" s="14">
        <v>5535</v>
      </c>
      <c r="U13" s="14">
        <v>3219</v>
      </c>
      <c r="V13" s="16">
        <f t="shared" si="3"/>
        <v>0.58157181571815719</v>
      </c>
    </row>
    <row r="14" spans="1:22" ht="15.75" thickBot="1">
      <c r="A14" s="28" t="s">
        <v>562</v>
      </c>
      <c r="B14" s="19">
        <v>27915.25</v>
      </c>
      <c r="C14" s="19">
        <v>13896</v>
      </c>
      <c r="D14" s="19">
        <f t="shared" si="0"/>
        <v>1158</v>
      </c>
      <c r="E14" s="20">
        <f>IFERROR(1-(1-D14/B14)^12,"")</f>
        <v>0.39855009943893005</v>
      </c>
      <c r="F14" s="19">
        <v>13083</v>
      </c>
      <c r="G14" s="19">
        <v>7629</v>
      </c>
      <c r="H14" s="100">
        <f>G14/F14</f>
        <v>0.58312313689520756</v>
      </c>
      <c r="I14" s="19">
        <v>30646.5</v>
      </c>
      <c r="J14" s="19">
        <v>15795</v>
      </c>
      <c r="K14" s="19">
        <v>1316.25</v>
      </c>
      <c r="L14" s="20">
        <f t="shared" si="1"/>
        <v>0.40950179349839588</v>
      </c>
      <c r="M14" s="19">
        <v>14949</v>
      </c>
      <c r="N14" s="19">
        <v>8838</v>
      </c>
      <c r="O14" s="100">
        <f>N14/M14</f>
        <v>0.59121011438892235</v>
      </c>
      <c r="P14" s="40">
        <v>35067.5</v>
      </c>
      <c r="Q14" s="40">
        <v>16533</v>
      </c>
      <c r="R14" s="19">
        <v>1377.75</v>
      </c>
      <c r="S14" s="20">
        <f t="shared" si="2"/>
        <v>0.38181880323143835</v>
      </c>
      <c r="T14" s="19">
        <v>15801</v>
      </c>
      <c r="U14" s="19">
        <v>9105</v>
      </c>
      <c r="V14" s="21">
        <f t="shared" si="3"/>
        <v>0.57622935257262198</v>
      </c>
    </row>
    <row r="15" spans="1:22" ht="15">
      <c r="A15" s="26"/>
      <c r="B15" s="14"/>
      <c r="C15" s="14"/>
      <c r="D15" s="14"/>
      <c r="E15" s="15"/>
      <c r="F15" s="26"/>
      <c r="G15" s="26"/>
      <c r="H15" s="258"/>
      <c r="I15" s="14"/>
      <c r="J15" s="14"/>
      <c r="K15" s="14"/>
      <c r="L15" s="15"/>
      <c r="M15" s="26"/>
      <c r="N15" s="26"/>
      <c r="O15" s="258"/>
      <c r="P15" s="39"/>
      <c r="Q15" s="39"/>
      <c r="R15" s="14"/>
      <c r="S15" s="15"/>
      <c r="T15" s="26"/>
      <c r="U15" s="26"/>
      <c r="V15" s="258"/>
    </row>
    <row r="16" spans="1:22" ht="15" thickBot="1"/>
    <row r="17" spans="1:22" ht="16.5" customHeight="1">
      <c r="A17" s="22"/>
      <c r="B17" s="434" t="s">
        <v>91</v>
      </c>
      <c r="C17" s="435"/>
      <c r="D17" s="435"/>
      <c r="E17" s="435"/>
      <c r="F17" s="435"/>
      <c r="G17" s="435"/>
      <c r="H17" s="436"/>
      <c r="I17" s="434" t="s">
        <v>90</v>
      </c>
      <c r="J17" s="435"/>
      <c r="K17" s="435"/>
      <c r="L17" s="435"/>
      <c r="M17" s="435"/>
      <c r="N17" s="435"/>
      <c r="O17" s="436"/>
      <c r="P17" s="435" t="s">
        <v>89</v>
      </c>
      <c r="Q17" s="435"/>
      <c r="R17" s="435"/>
      <c r="S17" s="435"/>
      <c r="T17" s="435"/>
      <c r="U17" s="435"/>
      <c r="V17" s="437"/>
    </row>
    <row r="18" spans="1:22" s="35" customFormat="1" ht="60.75" customHeight="1">
      <c r="A18" s="23" t="s">
        <v>387</v>
      </c>
      <c r="B18" s="9" t="s">
        <v>388</v>
      </c>
      <c r="C18" s="10" t="s">
        <v>96</v>
      </c>
      <c r="D18" s="10" t="s">
        <v>134</v>
      </c>
      <c r="E18" s="210" t="s">
        <v>431</v>
      </c>
      <c r="F18" s="24" t="s">
        <v>427</v>
      </c>
      <c r="G18" s="24" t="s">
        <v>428</v>
      </c>
      <c r="H18" s="32" t="s">
        <v>118</v>
      </c>
      <c r="I18" s="9" t="s">
        <v>388</v>
      </c>
      <c r="J18" s="10" t="s">
        <v>96</v>
      </c>
      <c r="K18" s="10" t="s">
        <v>134</v>
      </c>
      <c r="L18" s="10" t="s">
        <v>431</v>
      </c>
      <c r="M18" s="24" t="s">
        <v>427</v>
      </c>
      <c r="N18" s="24" t="s">
        <v>428</v>
      </c>
      <c r="O18" s="32" t="s">
        <v>118</v>
      </c>
      <c r="P18" s="9" t="s">
        <v>388</v>
      </c>
      <c r="Q18" s="10" t="s">
        <v>96</v>
      </c>
      <c r="R18" s="10" t="s">
        <v>134</v>
      </c>
      <c r="S18" s="10" t="s">
        <v>431</v>
      </c>
      <c r="T18" s="24" t="s">
        <v>427</v>
      </c>
      <c r="U18" s="24" t="s">
        <v>428</v>
      </c>
      <c r="V18" s="25" t="s">
        <v>118</v>
      </c>
    </row>
    <row r="19" spans="1:22" ht="15">
      <c r="A19" s="30" t="s">
        <v>138</v>
      </c>
      <c r="B19" s="13">
        <v>172747.75</v>
      </c>
      <c r="C19" s="14">
        <v>64170</v>
      </c>
      <c r="D19" s="14">
        <f>C19/12</f>
        <v>5347.5</v>
      </c>
      <c r="E19" s="259">
        <f>IFERROR(1-(1-D19/B19)^12,"")</f>
        <v>0.31431534102280612</v>
      </c>
      <c r="F19" s="268">
        <v>59208</v>
      </c>
      <c r="G19" s="268">
        <v>33294</v>
      </c>
      <c r="H19" s="269">
        <f>G19/F19</f>
        <v>0.56232265910012158</v>
      </c>
      <c r="I19" s="13">
        <v>184656.25</v>
      </c>
      <c r="J19" s="14">
        <v>71616</v>
      </c>
      <c r="K19" s="14">
        <f>J19/12</f>
        <v>5968</v>
      </c>
      <c r="L19" s="15">
        <f>IFERROR(1-(1-K19/I19)^12,"")</f>
        <v>0.3258076711544764</v>
      </c>
      <c r="M19" s="268">
        <v>66333</v>
      </c>
      <c r="N19" s="268">
        <v>39117</v>
      </c>
      <c r="O19" s="269">
        <f>N19/M19</f>
        <v>0.58970648093709011</v>
      </c>
      <c r="P19" s="38">
        <v>200992</v>
      </c>
      <c r="Q19" s="38">
        <v>69036</v>
      </c>
      <c r="R19" s="14">
        <f>Q19/12</f>
        <v>5753</v>
      </c>
      <c r="S19" s="15">
        <f>IFERROR(1-(1-R19/P19)^12,"")</f>
        <v>0.29424553552440091</v>
      </c>
      <c r="T19" s="268">
        <v>63993</v>
      </c>
      <c r="U19" s="268">
        <v>36801</v>
      </c>
      <c r="V19" s="270">
        <f>U19/T19</f>
        <v>0.57507852421358585</v>
      </c>
    </row>
    <row r="20" spans="1:22" ht="15.75" thickBot="1">
      <c r="A20" s="28" t="s">
        <v>139</v>
      </c>
      <c r="B20" s="19">
        <v>131929</v>
      </c>
      <c r="C20" s="19">
        <v>66990</v>
      </c>
      <c r="D20" s="19">
        <f>C20/12</f>
        <v>5582.5</v>
      </c>
      <c r="E20" s="20">
        <f>IFERROR(1-(1-D20/B20)^12,"")</f>
        <v>0.40478297833435684</v>
      </c>
      <c r="F20" s="19">
        <v>61746</v>
      </c>
      <c r="G20" s="19">
        <v>31224</v>
      </c>
      <c r="H20" s="100">
        <f>G20/F20</f>
        <v>0.50568457875813821</v>
      </c>
      <c r="I20" s="19">
        <v>136770.75</v>
      </c>
      <c r="J20" s="19">
        <v>74388</v>
      </c>
      <c r="K20" s="19">
        <f>J20/12</f>
        <v>6199</v>
      </c>
      <c r="L20" s="20">
        <f>IFERROR(1-(1-K20/I20)^12,"")</f>
        <v>0.42684516992610522</v>
      </c>
      <c r="M20" s="19">
        <v>68886</v>
      </c>
      <c r="N20" s="19">
        <v>35436</v>
      </c>
      <c r="O20" s="100">
        <f>N20/M20</f>
        <v>0.51441512063409112</v>
      </c>
      <c r="P20" s="40">
        <v>156318.25</v>
      </c>
      <c r="Q20" s="40">
        <v>87141</v>
      </c>
      <c r="R20" s="19">
        <f>Q20/12</f>
        <v>7261.75</v>
      </c>
      <c r="S20" s="20">
        <f>IFERROR(1-(1-R20/P20)^12,"")</f>
        <v>0.43493966988035027</v>
      </c>
      <c r="T20" s="19">
        <v>81447</v>
      </c>
      <c r="U20" s="19">
        <v>42621</v>
      </c>
      <c r="V20" s="21">
        <f t="shared" ref="V20" si="4">U20/T20</f>
        <v>0.52329735901874841</v>
      </c>
    </row>
    <row r="23" spans="1:22" ht="15" thickBot="1"/>
    <row r="24" spans="1:22" ht="15">
      <c r="A24" s="22"/>
      <c r="B24" s="434" t="s">
        <v>91</v>
      </c>
      <c r="C24" s="435"/>
      <c r="D24" s="435"/>
      <c r="E24" s="435"/>
      <c r="F24" s="435"/>
      <c r="G24" s="435"/>
      <c r="H24" s="436"/>
      <c r="I24" s="434" t="s">
        <v>90</v>
      </c>
      <c r="J24" s="435"/>
      <c r="K24" s="435"/>
      <c r="L24" s="435"/>
      <c r="M24" s="435"/>
      <c r="N24" s="435"/>
      <c r="O24" s="436"/>
      <c r="P24" s="435" t="s">
        <v>89</v>
      </c>
      <c r="Q24" s="435"/>
      <c r="R24" s="435"/>
      <c r="S24" s="435"/>
      <c r="T24" s="435"/>
      <c r="U24" s="435"/>
      <c r="V24" s="437"/>
    </row>
    <row r="25" spans="1:22" ht="60">
      <c r="A25" s="33" t="s">
        <v>360</v>
      </c>
      <c r="B25" s="222" t="s">
        <v>388</v>
      </c>
      <c r="C25" s="210" t="s">
        <v>96</v>
      </c>
      <c r="D25" s="210" t="s">
        <v>134</v>
      </c>
      <c r="E25" s="210" t="s">
        <v>431</v>
      </c>
      <c r="F25" s="24" t="s">
        <v>427</v>
      </c>
      <c r="G25" s="24" t="s">
        <v>428</v>
      </c>
      <c r="H25" s="32" t="s">
        <v>118</v>
      </c>
      <c r="I25" s="9" t="s">
        <v>388</v>
      </c>
      <c r="J25" s="10" t="s">
        <v>96</v>
      </c>
      <c r="K25" s="10" t="s">
        <v>134</v>
      </c>
      <c r="L25" s="210" t="s">
        <v>431</v>
      </c>
      <c r="M25" s="24" t="s">
        <v>427</v>
      </c>
      <c r="N25" s="24" t="s">
        <v>428</v>
      </c>
      <c r="O25" s="32" t="s">
        <v>118</v>
      </c>
      <c r="P25" s="9" t="s">
        <v>388</v>
      </c>
      <c r="Q25" s="10" t="s">
        <v>96</v>
      </c>
      <c r="R25" s="10" t="s">
        <v>134</v>
      </c>
      <c r="S25" s="10" t="s">
        <v>431</v>
      </c>
      <c r="T25" s="24" t="s">
        <v>427</v>
      </c>
      <c r="U25" s="24" t="s">
        <v>428</v>
      </c>
      <c r="V25" s="25" t="s">
        <v>118</v>
      </c>
    </row>
    <row r="26" spans="1:22" ht="15">
      <c r="A26" s="30" t="s">
        <v>106</v>
      </c>
      <c r="B26" s="271">
        <v>89544.5</v>
      </c>
      <c r="C26" s="272">
        <v>37959</v>
      </c>
      <c r="D26" s="272">
        <v>3163.25</v>
      </c>
      <c r="E26" s="259">
        <f t="shared" ref="E26:E41" si="5">IFERROR(1-(1-D26/B26)^12,"")</f>
        <v>0.35051844404894661</v>
      </c>
      <c r="F26" s="272">
        <v>35385</v>
      </c>
      <c r="G26" s="272">
        <v>20613</v>
      </c>
      <c r="H26" s="269">
        <f t="shared" ref="H26:H41" si="6">G26/F26</f>
        <v>0.58253497244595165</v>
      </c>
      <c r="I26" s="271">
        <v>100003.75</v>
      </c>
      <c r="J26" s="272">
        <v>44433</v>
      </c>
      <c r="K26" s="272">
        <v>3702.75</v>
      </c>
      <c r="L26" s="259">
        <f>IFERROR(1-(1-K26/I26)^12,"")</f>
        <v>0.3641215102999843</v>
      </c>
      <c r="M26" s="272">
        <v>41577</v>
      </c>
      <c r="N26" s="272">
        <v>25026</v>
      </c>
      <c r="O26" s="269">
        <f t="shared" ref="O26:O41" si="7">N26/M26</f>
        <v>0.60191933039901868</v>
      </c>
      <c r="P26" s="271">
        <v>113398</v>
      </c>
      <c r="Q26" s="272">
        <v>47244</v>
      </c>
      <c r="R26" s="272">
        <v>3937</v>
      </c>
      <c r="S26" s="259">
        <f>IFERROR(1-(1-R26/P26)^12,"")</f>
        <v>0.3455926069236428</v>
      </c>
      <c r="T26" s="272">
        <v>44559</v>
      </c>
      <c r="U26" s="272">
        <v>26547</v>
      </c>
      <c r="V26" s="270">
        <f t="shared" ref="V26:V41" si="8">U26/T26</f>
        <v>0.5957718979330775</v>
      </c>
    </row>
    <row r="27" spans="1:22" ht="15">
      <c r="A27" s="23" t="s">
        <v>220</v>
      </c>
      <c r="B27" s="13">
        <v>23985.25</v>
      </c>
      <c r="C27" s="41">
        <v>12417</v>
      </c>
      <c r="D27" s="41">
        <v>1034.75</v>
      </c>
      <c r="E27" s="15">
        <f t="shared" si="5"/>
        <v>0.41091925935330142</v>
      </c>
      <c r="F27" s="41">
        <v>11589</v>
      </c>
      <c r="G27" s="41">
        <v>5457</v>
      </c>
      <c r="H27" s="99">
        <f t="shared" si="6"/>
        <v>0.47087755630339112</v>
      </c>
      <c r="I27" s="13">
        <v>25522.75</v>
      </c>
      <c r="J27" s="41">
        <v>12807</v>
      </c>
      <c r="K27" s="41">
        <v>1067.25</v>
      </c>
      <c r="L27" s="15">
        <f t="shared" ref="L27:L41" si="9">IFERROR(1-(1-K27/I27)^12,"")</f>
        <v>0.40105221893125309</v>
      </c>
      <c r="M27" s="41">
        <v>12030</v>
      </c>
      <c r="N27" s="41">
        <v>5907</v>
      </c>
      <c r="O27" s="99">
        <f t="shared" si="7"/>
        <v>0.49102244389027433</v>
      </c>
      <c r="P27" s="13">
        <v>26231.75</v>
      </c>
      <c r="Q27" s="41">
        <v>13383</v>
      </c>
      <c r="R27" s="41">
        <v>1115.25</v>
      </c>
      <c r="S27" s="15">
        <f t="shared" ref="S27:S41" si="10">IFERROR(1-(1-R27/P27)^12,"")</f>
        <v>0.40627919872353957</v>
      </c>
      <c r="T27" s="41">
        <v>12609</v>
      </c>
      <c r="U27" s="41">
        <v>5958</v>
      </c>
      <c r="V27" s="16">
        <f t="shared" si="8"/>
        <v>0.4725196288365453</v>
      </c>
    </row>
    <row r="28" spans="1:22" ht="15">
      <c r="A28" s="23" t="s">
        <v>107</v>
      </c>
      <c r="B28" s="13">
        <v>28615.75</v>
      </c>
      <c r="C28" s="41">
        <v>11013</v>
      </c>
      <c r="D28" s="41">
        <v>917.75</v>
      </c>
      <c r="E28" s="15">
        <f t="shared" si="5"/>
        <v>0.32373122480758587</v>
      </c>
      <c r="F28" s="41">
        <v>9981</v>
      </c>
      <c r="G28" s="41">
        <v>5487</v>
      </c>
      <c r="H28" s="99">
        <f t="shared" si="6"/>
        <v>0.54974451457769757</v>
      </c>
      <c r="I28" s="13">
        <v>29765.75</v>
      </c>
      <c r="J28" s="41">
        <v>13623</v>
      </c>
      <c r="K28" s="41">
        <v>1135.25</v>
      </c>
      <c r="L28" s="15">
        <f t="shared" si="9"/>
        <v>0.372887824549891</v>
      </c>
      <c r="M28" s="41">
        <v>12474</v>
      </c>
      <c r="N28" s="41">
        <v>7569</v>
      </c>
      <c r="O28" s="99">
        <f t="shared" si="7"/>
        <v>0.60678210678210676</v>
      </c>
      <c r="P28" s="13">
        <v>39908.25</v>
      </c>
      <c r="Q28" s="41">
        <v>16875</v>
      </c>
      <c r="R28" s="41">
        <v>1406.25</v>
      </c>
      <c r="S28" s="15">
        <f t="shared" si="10"/>
        <v>0.34979954889615916</v>
      </c>
      <c r="T28" s="41">
        <v>15528</v>
      </c>
      <c r="U28" s="41">
        <v>9228</v>
      </c>
      <c r="V28" s="16">
        <f t="shared" si="8"/>
        <v>0.59428129829984544</v>
      </c>
    </row>
    <row r="29" spans="1:22" ht="15">
      <c r="A29" s="23" t="s">
        <v>108</v>
      </c>
      <c r="B29" s="13">
        <v>5649</v>
      </c>
      <c r="C29" s="41">
        <v>2559</v>
      </c>
      <c r="D29" s="41">
        <v>213.25</v>
      </c>
      <c r="E29" s="15">
        <f t="shared" si="5"/>
        <v>0.36983424669741516</v>
      </c>
      <c r="F29" s="41">
        <v>2388</v>
      </c>
      <c r="G29" s="41">
        <v>1077</v>
      </c>
      <c r="H29" s="99">
        <f t="shared" si="6"/>
        <v>0.45100502512562812</v>
      </c>
      <c r="I29" s="13">
        <v>5683.75</v>
      </c>
      <c r="J29" s="41">
        <v>2721</v>
      </c>
      <c r="K29" s="41">
        <v>226.75</v>
      </c>
      <c r="L29" s="15">
        <f t="shared" si="9"/>
        <v>0.3864812515245073</v>
      </c>
      <c r="M29" s="41">
        <v>2550</v>
      </c>
      <c r="N29" s="41">
        <v>1116</v>
      </c>
      <c r="O29" s="99">
        <f t="shared" si="7"/>
        <v>0.43764705882352939</v>
      </c>
      <c r="P29" s="13">
        <v>5920</v>
      </c>
      <c r="Q29" s="41">
        <v>2640</v>
      </c>
      <c r="R29" s="41">
        <v>220</v>
      </c>
      <c r="S29" s="15">
        <f t="shared" si="10"/>
        <v>0.36519872934180841</v>
      </c>
      <c r="T29" s="41">
        <v>2502</v>
      </c>
      <c r="U29" s="41">
        <v>1137</v>
      </c>
      <c r="V29" s="16">
        <f t="shared" si="8"/>
        <v>0.45443645083932854</v>
      </c>
    </row>
    <row r="30" spans="1:22" ht="15">
      <c r="A30" s="23" t="s">
        <v>221</v>
      </c>
      <c r="B30" s="13">
        <v>13964.25</v>
      </c>
      <c r="C30" s="41">
        <v>7020</v>
      </c>
      <c r="D30" s="41">
        <v>585</v>
      </c>
      <c r="E30" s="15">
        <f t="shared" si="5"/>
        <v>0.40162995695862913</v>
      </c>
      <c r="F30" s="41">
        <v>6519</v>
      </c>
      <c r="G30" s="41">
        <v>2763</v>
      </c>
      <c r="H30" s="99">
        <f t="shared" si="6"/>
        <v>0.4238380119650253</v>
      </c>
      <c r="I30" s="13">
        <v>14502.75</v>
      </c>
      <c r="J30" s="41">
        <v>7230</v>
      </c>
      <c r="K30" s="41">
        <v>602.5</v>
      </c>
      <c r="L30" s="15">
        <f t="shared" si="9"/>
        <v>0.39901032984882845</v>
      </c>
      <c r="M30" s="41">
        <v>6744</v>
      </c>
      <c r="N30" s="41">
        <v>3012</v>
      </c>
      <c r="O30" s="99">
        <f t="shared" si="7"/>
        <v>0.44661921708185054</v>
      </c>
      <c r="P30" s="13">
        <v>15534.25</v>
      </c>
      <c r="Q30" s="41">
        <v>7506</v>
      </c>
      <c r="R30" s="41">
        <v>625.5</v>
      </c>
      <c r="S30" s="15">
        <f t="shared" si="10"/>
        <v>0.38932336340349782</v>
      </c>
      <c r="T30" s="41">
        <v>7023</v>
      </c>
      <c r="U30" s="41">
        <v>3150</v>
      </c>
      <c r="V30" s="16">
        <f t="shared" si="8"/>
        <v>0.44852627082443403</v>
      </c>
    </row>
    <row r="31" spans="1:22" ht="15">
      <c r="A31" s="23" t="s">
        <v>222</v>
      </c>
      <c r="B31" s="13">
        <v>21213.75</v>
      </c>
      <c r="C31" s="41">
        <v>8568</v>
      </c>
      <c r="D31" s="41">
        <v>714</v>
      </c>
      <c r="E31" s="15">
        <f t="shared" si="5"/>
        <v>0.33690856330838015</v>
      </c>
      <c r="F31" s="41">
        <v>7794</v>
      </c>
      <c r="G31" s="41">
        <v>3912</v>
      </c>
      <c r="H31" s="99">
        <f t="shared" si="6"/>
        <v>0.50192455735180908</v>
      </c>
      <c r="I31" s="13">
        <v>21793.75</v>
      </c>
      <c r="J31" s="41">
        <v>9207</v>
      </c>
      <c r="K31" s="41">
        <v>767.25</v>
      </c>
      <c r="L31" s="15">
        <f t="shared" si="9"/>
        <v>0.34954048120271286</v>
      </c>
      <c r="M31" s="41">
        <v>8463</v>
      </c>
      <c r="N31" s="41">
        <v>4326</v>
      </c>
      <c r="O31" s="99">
        <f t="shared" si="7"/>
        <v>0.51116625310173702</v>
      </c>
      <c r="P31" s="13">
        <v>22481.75</v>
      </c>
      <c r="Q31" s="41">
        <v>8862</v>
      </c>
      <c r="R31" s="41">
        <v>738.5</v>
      </c>
      <c r="S31" s="15">
        <f t="shared" si="10"/>
        <v>0.33022004985726061</v>
      </c>
      <c r="T31" s="41">
        <v>8184</v>
      </c>
      <c r="U31" s="41">
        <v>4104</v>
      </c>
      <c r="V31" s="16">
        <f t="shared" si="8"/>
        <v>0.50146627565982405</v>
      </c>
    </row>
    <row r="32" spans="1:22" ht="15">
      <c r="A32" s="23" t="s">
        <v>223</v>
      </c>
      <c r="B32" s="13">
        <v>2450</v>
      </c>
      <c r="C32" s="41">
        <v>1221</v>
      </c>
      <c r="D32" s="41">
        <v>101.75</v>
      </c>
      <c r="E32" s="15">
        <f t="shared" si="5"/>
        <v>0.39891075179922908</v>
      </c>
      <c r="F32" s="41">
        <v>1113</v>
      </c>
      <c r="G32" s="41">
        <v>591</v>
      </c>
      <c r="H32" s="99">
        <f t="shared" si="6"/>
        <v>0.53099730458221028</v>
      </c>
      <c r="I32" s="13">
        <v>2618.5</v>
      </c>
      <c r="J32" s="41">
        <v>1419</v>
      </c>
      <c r="K32" s="41">
        <v>118.25</v>
      </c>
      <c r="L32" s="15">
        <f t="shared" si="9"/>
        <v>0.42565837509012105</v>
      </c>
      <c r="M32" s="41">
        <v>1314</v>
      </c>
      <c r="N32" s="41">
        <v>660</v>
      </c>
      <c r="O32" s="99">
        <f t="shared" si="7"/>
        <v>0.50228310502283102</v>
      </c>
      <c r="P32" s="13">
        <v>2690.75</v>
      </c>
      <c r="Q32" s="41">
        <v>1473</v>
      </c>
      <c r="R32" s="41">
        <v>122.75</v>
      </c>
      <c r="S32" s="15">
        <f t="shared" si="10"/>
        <v>0.42896852714781586</v>
      </c>
      <c r="T32" s="41">
        <v>1359</v>
      </c>
      <c r="U32" s="41">
        <v>663</v>
      </c>
      <c r="V32" s="16">
        <f t="shared" si="8"/>
        <v>0.48785871964679911</v>
      </c>
    </row>
    <row r="33" spans="1:22" ht="15">
      <c r="A33" s="23" t="s">
        <v>109</v>
      </c>
      <c r="B33" s="13">
        <v>3541.25</v>
      </c>
      <c r="C33" s="41">
        <v>1491</v>
      </c>
      <c r="D33" s="41">
        <v>124.25</v>
      </c>
      <c r="E33" s="15">
        <f t="shared" si="5"/>
        <v>0.34858058943249093</v>
      </c>
      <c r="F33" s="41">
        <v>1377</v>
      </c>
      <c r="G33" s="41">
        <v>753</v>
      </c>
      <c r="H33" s="99">
        <f t="shared" si="6"/>
        <v>0.54684095860566451</v>
      </c>
      <c r="I33" s="13">
        <v>3851</v>
      </c>
      <c r="J33" s="41">
        <v>1752</v>
      </c>
      <c r="K33" s="41">
        <v>146</v>
      </c>
      <c r="L33" s="15">
        <f t="shared" si="9"/>
        <v>0.371107632022455</v>
      </c>
      <c r="M33" s="41">
        <v>1614</v>
      </c>
      <c r="N33" s="41">
        <v>879</v>
      </c>
      <c r="O33" s="99">
        <f t="shared" si="7"/>
        <v>0.54460966542750933</v>
      </c>
      <c r="P33" s="13">
        <v>4093.75</v>
      </c>
      <c r="Q33" s="41">
        <v>1731</v>
      </c>
      <c r="R33" s="41">
        <v>144.25</v>
      </c>
      <c r="S33" s="15">
        <f t="shared" si="10"/>
        <v>0.3497960404238637</v>
      </c>
      <c r="T33" s="41">
        <v>1608</v>
      </c>
      <c r="U33" s="41">
        <v>861</v>
      </c>
      <c r="V33" s="16">
        <f t="shared" si="8"/>
        <v>0.53544776119402981</v>
      </c>
    </row>
    <row r="34" spans="1:22" ht="15">
      <c r="A34" s="23" t="s">
        <v>110</v>
      </c>
      <c r="B34" s="13">
        <v>18225.75</v>
      </c>
      <c r="C34" s="41">
        <v>6744</v>
      </c>
      <c r="D34" s="41">
        <v>562</v>
      </c>
      <c r="E34" s="15">
        <f t="shared" si="5"/>
        <v>0.3132953204003287</v>
      </c>
      <c r="F34" s="41">
        <v>6114</v>
      </c>
      <c r="G34" s="41">
        <v>3171</v>
      </c>
      <c r="H34" s="99">
        <f t="shared" si="6"/>
        <v>0.51864573110893031</v>
      </c>
      <c r="I34" s="13">
        <v>18802.5</v>
      </c>
      <c r="J34" s="41">
        <v>7221</v>
      </c>
      <c r="K34" s="41">
        <v>601.75</v>
      </c>
      <c r="L34" s="15">
        <f t="shared" si="9"/>
        <v>0.32316276254426657</v>
      </c>
      <c r="M34" s="41">
        <v>6594</v>
      </c>
      <c r="N34" s="41">
        <v>3348</v>
      </c>
      <c r="O34" s="99">
        <f t="shared" si="7"/>
        <v>0.50773430391264784</v>
      </c>
      <c r="P34" s="13">
        <v>19068.25</v>
      </c>
      <c r="Q34" s="41">
        <v>7221</v>
      </c>
      <c r="R34" s="41">
        <v>601.75</v>
      </c>
      <c r="S34" s="15">
        <f t="shared" si="10"/>
        <v>0.31941082454089287</v>
      </c>
      <c r="T34" s="41">
        <v>6690</v>
      </c>
      <c r="U34" s="41">
        <v>3459</v>
      </c>
      <c r="V34" s="16">
        <f t="shared" si="8"/>
        <v>0.51704035874439458</v>
      </c>
    </row>
    <row r="35" spans="1:22" ht="15">
      <c r="A35" s="23" t="s">
        <v>111</v>
      </c>
      <c r="B35" s="13">
        <v>11576.75</v>
      </c>
      <c r="C35" s="41">
        <v>5463</v>
      </c>
      <c r="D35" s="41">
        <v>455.25</v>
      </c>
      <c r="E35" s="15">
        <f t="shared" si="5"/>
        <v>0.38209666873105419</v>
      </c>
      <c r="F35" s="41">
        <v>5025</v>
      </c>
      <c r="G35" s="41">
        <v>2691</v>
      </c>
      <c r="H35" s="99">
        <f t="shared" si="6"/>
        <v>0.53552238805970154</v>
      </c>
      <c r="I35" s="13">
        <v>11881.75</v>
      </c>
      <c r="J35" s="41">
        <v>5670</v>
      </c>
      <c r="K35" s="41">
        <v>472.5</v>
      </c>
      <c r="L35" s="15">
        <f t="shared" si="9"/>
        <v>0.38550233818715163</v>
      </c>
      <c r="M35" s="41">
        <v>5226</v>
      </c>
      <c r="N35" s="41">
        <v>2868</v>
      </c>
      <c r="O35" s="99">
        <f t="shared" si="7"/>
        <v>0.54879448909299655</v>
      </c>
      <c r="P35" s="13">
        <v>12739</v>
      </c>
      <c r="Q35" s="41">
        <v>6228</v>
      </c>
      <c r="R35" s="41">
        <v>519</v>
      </c>
      <c r="S35" s="15">
        <f t="shared" si="10"/>
        <v>0.39294167462747231</v>
      </c>
      <c r="T35" s="41">
        <v>5787</v>
      </c>
      <c r="U35" s="41">
        <v>3144</v>
      </c>
      <c r="V35" s="16">
        <f t="shared" si="8"/>
        <v>0.54328667703473299</v>
      </c>
    </row>
    <row r="36" spans="1:22" ht="15">
      <c r="A36" s="23" t="s">
        <v>112</v>
      </c>
      <c r="B36" s="13">
        <v>6171.5</v>
      </c>
      <c r="C36" s="41">
        <v>3549</v>
      </c>
      <c r="D36" s="41">
        <v>295.75</v>
      </c>
      <c r="E36" s="15">
        <f t="shared" si="5"/>
        <v>0.44528372099043734</v>
      </c>
      <c r="F36" s="41">
        <v>3294</v>
      </c>
      <c r="G36" s="41">
        <v>1410</v>
      </c>
      <c r="H36" s="99">
        <f t="shared" si="6"/>
        <v>0.42805100182149364</v>
      </c>
      <c r="I36" s="13">
        <v>6438.5</v>
      </c>
      <c r="J36" s="41">
        <v>3912</v>
      </c>
      <c r="K36" s="41">
        <v>326</v>
      </c>
      <c r="L36" s="15">
        <f t="shared" si="9"/>
        <v>0.4639441186890747</v>
      </c>
      <c r="M36" s="41">
        <v>3639</v>
      </c>
      <c r="N36" s="41">
        <v>1575</v>
      </c>
      <c r="O36" s="99">
        <f t="shared" si="7"/>
        <v>0.43281121187139326</v>
      </c>
      <c r="P36" s="13">
        <v>7135.75</v>
      </c>
      <c r="Q36" s="41">
        <v>4413</v>
      </c>
      <c r="R36" s="41">
        <v>367.75</v>
      </c>
      <c r="S36" s="15">
        <f t="shared" si="10"/>
        <v>0.4700331728795949</v>
      </c>
      <c r="T36" s="41">
        <v>4152</v>
      </c>
      <c r="U36" s="41">
        <v>1722</v>
      </c>
      <c r="V36" s="16">
        <f t="shared" si="8"/>
        <v>0.41473988439306358</v>
      </c>
    </row>
    <row r="37" spans="1:22" ht="15">
      <c r="A37" s="23" t="s">
        <v>113</v>
      </c>
      <c r="B37" s="13">
        <v>7967.5</v>
      </c>
      <c r="C37" s="41">
        <v>2910</v>
      </c>
      <c r="D37" s="41">
        <v>242.5</v>
      </c>
      <c r="E37" s="15">
        <f t="shared" si="5"/>
        <v>0.30989211207807932</v>
      </c>
      <c r="F37" s="41">
        <v>2613</v>
      </c>
      <c r="G37" s="41">
        <v>1377</v>
      </c>
      <c r="H37" s="99">
        <f t="shared" si="6"/>
        <v>0.52698048220436278</v>
      </c>
      <c r="I37" s="13">
        <v>7607.5</v>
      </c>
      <c r="J37" s="41">
        <v>3456</v>
      </c>
      <c r="K37" s="41">
        <v>288</v>
      </c>
      <c r="L37" s="15">
        <f t="shared" si="9"/>
        <v>0.3706772248852539</v>
      </c>
      <c r="M37" s="41">
        <v>3174</v>
      </c>
      <c r="N37" s="41">
        <v>1758</v>
      </c>
      <c r="O37" s="99">
        <f t="shared" si="7"/>
        <v>0.55387523629489599</v>
      </c>
      <c r="P37" s="13">
        <v>8632.5</v>
      </c>
      <c r="Q37" s="41">
        <v>3777</v>
      </c>
      <c r="R37" s="41">
        <v>314.75</v>
      </c>
      <c r="S37" s="15">
        <f t="shared" si="10"/>
        <v>0.35962950813051653</v>
      </c>
      <c r="T37" s="41">
        <v>3540</v>
      </c>
      <c r="U37" s="41">
        <v>1881</v>
      </c>
      <c r="V37" s="16">
        <f t="shared" si="8"/>
        <v>0.53135593220338984</v>
      </c>
    </row>
    <row r="38" spans="1:22" ht="15">
      <c r="A38" s="23" t="s">
        <v>114</v>
      </c>
      <c r="B38" s="13">
        <v>2496</v>
      </c>
      <c r="C38" s="41">
        <v>1233</v>
      </c>
      <c r="D38" s="41">
        <v>102.75</v>
      </c>
      <c r="E38" s="15">
        <f t="shared" si="5"/>
        <v>0.39616005504141261</v>
      </c>
      <c r="F38" s="41">
        <v>1116</v>
      </c>
      <c r="G38" s="41">
        <v>609</v>
      </c>
      <c r="H38" s="99">
        <f t="shared" si="6"/>
        <v>0.54569892473118276</v>
      </c>
      <c r="I38" s="13">
        <v>2574.25</v>
      </c>
      <c r="J38" s="41">
        <v>1329</v>
      </c>
      <c r="K38" s="41">
        <v>110.75</v>
      </c>
      <c r="L38" s="15">
        <f t="shared" si="9"/>
        <v>0.41004057677014338</v>
      </c>
      <c r="M38" s="41">
        <v>1227</v>
      </c>
      <c r="N38" s="41">
        <v>630</v>
      </c>
      <c r="O38" s="99">
        <f t="shared" si="7"/>
        <v>0.51344743276283622</v>
      </c>
      <c r="P38" s="13">
        <v>2752</v>
      </c>
      <c r="Q38" s="41">
        <v>1428</v>
      </c>
      <c r="R38" s="41">
        <v>119</v>
      </c>
      <c r="S38" s="15">
        <f t="shared" si="10"/>
        <v>0.41165894556481608</v>
      </c>
      <c r="T38" s="41">
        <v>1293</v>
      </c>
      <c r="U38" s="41">
        <v>645</v>
      </c>
      <c r="V38" s="16">
        <f t="shared" si="8"/>
        <v>0.49883990719257543</v>
      </c>
    </row>
    <row r="39" spans="1:22" ht="15">
      <c r="A39" s="23" t="s">
        <v>115</v>
      </c>
      <c r="B39" s="13">
        <v>34464</v>
      </c>
      <c r="C39" s="41">
        <v>14607</v>
      </c>
      <c r="D39" s="41">
        <v>1217.25</v>
      </c>
      <c r="E39" s="15">
        <f t="shared" si="5"/>
        <v>0.35046554522346807</v>
      </c>
      <c r="F39" s="41">
        <v>13512</v>
      </c>
      <c r="G39" s="41">
        <v>7086</v>
      </c>
      <c r="H39" s="99">
        <f t="shared" si="6"/>
        <v>0.52442273534635875</v>
      </c>
      <c r="I39" s="13">
        <v>34435.25</v>
      </c>
      <c r="J39" s="41">
        <v>15468</v>
      </c>
      <c r="K39" s="41">
        <v>1289</v>
      </c>
      <c r="L39" s="15">
        <f t="shared" si="9"/>
        <v>0.36733481572771864</v>
      </c>
      <c r="M39" s="41">
        <v>14487</v>
      </c>
      <c r="N39" s="41">
        <v>7758</v>
      </c>
      <c r="O39" s="99">
        <f t="shared" si="7"/>
        <v>0.53551459929592049</v>
      </c>
      <c r="P39" s="13">
        <v>36563.25</v>
      </c>
      <c r="Q39" s="41">
        <v>16389</v>
      </c>
      <c r="R39" s="41">
        <v>1365.75</v>
      </c>
      <c r="S39" s="15">
        <f t="shared" si="10"/>
        <v>0.36670755364839003</v>
      </c>
      <c r="T39" s="41">
        <v>15402</v>
      </c>
      <c r="U39" s="41">
        <v>8139</v>
      </c>
      <c r="V39" s="16">
        <f t="shared" si="8"/>
        <v>0.52843786521231007</v>
      </c>
    </row>
    <row r="40" spans="1:22" ht="15">
      <c r="A40" s="23" t="s">
        <v>116</v>
      </c>
      <c r="B40" s="13">
        <v>31617</v>
      </c>
      <c r="C40" s="41">
        <v>13188</v>
      </c>
      <c r="D40" s="41">
        <v>1099</v>
      </c>
      <c r="E40" s="15">
        <f t="shared" si="5"/>
        <v>0.34592897061787231</v>
      </c>
      <c r="F40" s="41">
        <v>12219</v>
      </c>
      <c r="G40" s="41">
        <v>7038</v>
      </c>
      <c r="H40" s="99">
        <f t="shared" si="6"/>
        <v>0.5759882150748834</v>
      </c>
      <c r="I40" s="13">
        <v>32080.5</v>
      </c>
      <c r="J40" s="41">
        <v>14112</v>
      </c>
      <c r="K40" s="41">
        <v>1176</v>
      </c>
      <c r="L40" s="15">
        <f t="shared" si="9"/>
        <v>0.36119674969944215</v>
      </c>
      <c r="M40" s="41">
        <v>13083</v>
      </c>
      <c r="N40" s="41">
        <v>7569</v>
      </c>
      <c r="O40" s="99">
        <f t="shared" si="7"/>
        <v>0.57853703279064439</v>
      </c>
      <c r="P40" s="13">
        <v>34518</v>
      </c>
      <c r="Q40" s="41">
        <v>15042</v>
      </c>
      <c r="R40" s="41">
        <v>1253.5</v>
      </c>
      <c r="S40" s="15">
        <f t="shared" si="10"/>
        <v>0.35845886773586433</v>
      </c>
      <c r="T40" s="41">
        <v>14205</v>
      </c>
      <c r="U40" s="41">
        <v>8232</v>
      </c>
      <c r="V40" s="16">
        <f t="shared" si="8"/>
        <v>0.57951425554382263</v>
      </c>
    </row>
    <row r="41" spans="1:22" ht="15.75" thickBot="1">
      <c r="A41" s="28" t="s">
        <v>117</v>
      </c>
      <c r="B41" s="18">
        <v>2549.75</v>
      </c>
      <c r="C41" s="42">
        <v>1038</v>
      </c>
      <c r="D41" s="42">
        <v>86.5</v>
      </c>
      <c r="E41" s="20">
        <f t="shared" si="5"/>
        <v>0.33910769985703693</v>
      </c>
      <c r="F41" s="42">
        <v>918</v>
      </c>
      <c r="G41" s="42">
        <v>486</v>
      </c>
      <c r="H41" s="100">
        <f t="shared" si="6"/>
        <v>0.52941176470588236</v>
      </c>
      <c r="I41" s="18">
        <v>2464</v>
      </c>
      <c r="J41" s="42">
        <v>1107</v>
      </c>
      <c r="K41" s="42">
        <v>92.25</v>
      </c>
      <c r="L41" s="20">
        <f t="shared" si="9"/>
        <v>0.36738648021584874</v>
      </c>
      <c r="M41" s="42">
        <v>1023</v>
      </c>
      <c r="N41" s="42">
        <v>555</v>
      </c>
      <c r="O41" s="100">
        <f t="shared" si="7"/>
        <v>0.54252199413489732</v>
      </c>
      <c r="P41" s="18">
        <v>2508</v>
      </c>
      <c r="Q41" s="42">
        <v>1089</v>
      </c>
      <c r="R41" s="42">
        <v>90.75</v>
      </c>
      <c r="S41" s="20">
        <f t="shared" si="10"/>
        <v>0.35741817013813038</v>
      </c>
      <c r="T41" s="42">
        <v>999</v>
      </c>
      <c r="U41" s="42">
        <v>558</v>
      </c>
      <c r="V41" s="21">
        <f t="shared" si="8"/>
        <v>0.55855855855855852</v>
      </c>
    </row>
    <row r="43" spans="1:22" ht="15" thickBot="1">
      <c r="U43" s="71"/>
    </row>
    <row r="44" spans="1:22" ht="15">
      <c r="A44" s="22"/>
      <c r="B44" s="434" t="s">
        <v>91</v>
      </c>
      <c r="C44" s="435"/>
      <c r="D44" s="435"/>
      <c r="E44" s="435"/>
      <c r="F44" s="435"/>
      <c r="G44" s="435"/>
      <c r="H44" s="436"/>
      <c r="I44" s="434" t="s">
        <v>90</v>
      </c>
      <c r="J44" s="435"/>
      <c r="K44" s="435"/>
      <c r="L44" s="435"/>
      <c r="M44" s="435"/>
      <c r="N44" s="435"/>
      <c r="O44" s="436"/>
      <c r="P44" s="435" t="s">
        <v>89</v>
      </c>
      <c r="Q44" s="435"/>
      <c r="R44" s="435"/>
      <c r="S44" s="435"/>
      <c r="T44" s="435"/>
      <c r="U44" s="435"/>
      <c r="V44" s="437"/>
    </row>
    <row r="45" spans="1:22" ht="60">
      <c r="A45" s="33" t="s">
        <v>389</v>
      </c>
      <c r="B45" s="222" t="s">
        <v>388</v>
      </c>
      <c r="C45" s="210" t="s">
        <v>96</v>
      </c>
      <c r="D45" s="210" t="s">
        <v>134</v>
      </c>
      <c r="E45" s="210" t="s">
        <v>431</v>
      </c>
      <c r="F45" s="24" t="s">
        <v>427</v>
      </c>
      <c r="G45" s="24" t="s">
        <v>428</v>
      </c>
      <c r="H45" s="32" t="s">
        <v>118</v>
      </c>
      <c r="I45" s="222" t="s">
        <v>388</v>
      </c>
      <c r="J45" s="210" t="s">
        <v>96</v>
      </c>
      <c r="K45" s="210" t="s">
        <v>134</v>
      </c>
      <c r="L45" s="210" t="s">
        <v>431</v>
      </c>
      <c r="M45" s="24" t="s">
        <v>427</v>
      </c>
      <c r="N45" s="24" t="s">
        <v>428</v>
      </c>
      <c r="O45" s="32" t="s">
        <v>118</v>
      </c>
      <c r="P45" s="222" t="s">
        <v>388</v>
      </c>
      <c r="Q45" s="210" t="s">
        <v>96</v>
      </c>
      <c r="R45" s="210" t="s">
        <v>134</v>
      </c>
      <c r="S45" s="10" t="s">
        <v>431</v>
      </c>
      <c r="T45" s="24" t="s">
        <v>427</v>
      </c>
      <c r="U45" s="24" t="s">
        <v>428</v>
      </c>
      <c r="V45" s="25" t="s">
        <v>118</v>
      </c>
    </row>
    <row r="46" spans="1:22" ht="15">
      <c r="A46" s="212" t="s">
        <v>123</v>
      </c>
      <c r="B46" s="271">
        <v>3166.5</v>
      </c>
      <c r="C46" s="272">
        <v>951</v>
      </c>
      <c r="D46" s="272">
        <f>C46/12</f>
        <v>79.25</v>
      </c>
      <c r="E46" s="259">
        <f t="shared" ref="E46:E56" si="11">IFERROR(1-(1-D46/B46)^12,"")</f>
        <v>0.26225260745734691</v>
      </c>
      <c r="F46" s="272">
        <v>873</v>
      </c>
      <c r="G46" s="272">
        <v>372</v>
      </c>
      <c r="H46" s="269">
        <f t="shared" ref="H46:H56" si="12">G46/F46</f>
        <v>0.42611683848797249</v>
      </c>
      <c r="I46" s="271">
        <v>3056.5</v>
      </c>
      <c r="J46" s="272">
        <v>948</v>
      </c>
      <c r="K46" s="272">
        <f>J46/12</f>
        <v>79</v>
      </c>
      <c r="L46" s="259">
        <f>IFERROR(1-(1-K46/I46)^12,"")</f>
        <v>0.26965436104309937</v>
      </c>
      <c r="M46" s="272">
        <v>867</v>
      </c>
      <c r="N46" s="272">
        <v>360</v>
      </c>
      <c r="O46" s="269">
        <f t="shared" ref="O46:O56" si="13">N46/M46</f>
        <v>0.41522491349480967</v>
      </c>
      <c r="P46" s="271">
        <v>3557</v>
      </c>
      <c r="Q46" s="272">
        <v>1557</v>
      </c>
      <c r="R46" s="272">
        <f>Q46/12</f>
        <v>129.75</v>
      </c>
      <c r="S46" s="259">
        <f>IFERROR(1-(1-R46/P46)^12,"")</f>
        <v>0.35975965341622573</v>
      </c>
      <c r="T46" s="272">
        <v>1428</v>
      </c>
      <c r="U46" s="272">
        <v>504</v>
      </c>
      <c r="V46" s="270">
        <f t="shared" ref="V46:V56" si="14">U46/T46</f>
        <v>0.35294117647058826</v>
      </c>
    </row>
    <row r="47" spans="1:22" ht="15">
      <c r="A47" s="215" t="s">
        <v>124</v>
      </c>
      <c r="B47" s="13">
        <v>12305.25</v>
      </c>
      <c r="C47" s="41">
        <v>10158</v>
      </c>
      <c r="D47" s="41">
        <f t="shared" ref="D47:D56" si="15">C47/12</f>
        <v>846.5</v>
      </c>
      <c r="E47" s="15">
        <f t="shared" si="11"/>
        <v>0.57483095808082507</v>
      </c>
      <c r="F47" s="41">
        <v>9744</v>
      </c>
      <c r="G47" s="41">
        <v>4947</v>
      </c>
      <c r="H47" s="99">
        <f t="shared" si="12"/>
        <v>0.50769704433497542</v>
      </c>
      <c r="I47" s="13">
        <v>13549.25</v>
      </c>
      <c r="J47" s="41">
        <v>11403</v>
      </c>
      <c r="K47" s="41">
        <f t="shared" ref="K47:K56" si="16">J47/12</f>
        <v>950.25</v>
      </c>
      <c r="L47" s="15">
        <f t="shared" ref="L47:L56" si="17">IFERROR(1-(1-K47/I47)^12,"")</f>
        <v>0.58212168201749193</v>
      </c>
      <c r="M47" s="41">
        <v>10902</v>
      </c>
      <c r="N47" s="41">
        <v>5229</v>
      </c>
      <c r="O47" s="99">
        <f t="shared" si="13"/>
        <v>0.47963676389653276</v>
      </c>
      <c r="P47" s="13">
        <v>19123.5</v>
      </c>
      <c r="Q47" s="41">
        <v>16332</v>
      </c>
      <c r="R47" s="41">
        <f t="shared" ref="R47:R56" si="18">Q47/12</f>
        <v>1361</v>
      </c>
      <c r="S47" s="15">
        <f t="shared" ref="S47:S56" si="19">IFERROR(1-(1-R47/P47)^12,"")</f>
        <v>0.58767418212915001</v>
      </c>
      <c r="T47" s="41">
        <v>15564</v>
      </c>
      <c r="U47" s="41">
        <v>7332</v>
      </c>
      <c r="V47" s="16">
        <f t="shared" si="14"/>
        <v>0.47108712413261372</v>
      </c>
    </row>
    <row r="48" spans="1:22" ht="15">
      <c r="A48" s="215" t="s">
        <v>125</v>
      </c>
      <c r="B48" s="13">
        <v>40500.75</v>
      </c>
      <c r="C48" s="41">
        <v>26883</v>
      </c>
      <c r="D48" s="41">
        <f t="shared" si="15"/>
        <v>2240.25</v>
      </c>
      <c r="E48" s="15">
        <f t="shared" si="11"/>
        <v>0.49481446475117297</v>
      </c>
      <c r="F48" s="41">
        <v>26808</v>
      </c>
      <c r="G48" s="41">
        <v>13911</v>
      </c>
      <c r="H48" s="99">
        <f t="shared" si="12"/>
        <v>0.51891226499552368</v>
      </c>
      <c r="I48" s="13">
        <v>44131.25</v>
      </c>
      <c r="J48" s="41">
        <v>29922</v>
      </c>
      <c r="K48" s="41">
        <f t="shared" si="16"/>
        <v>2493.5</v>
      </c>
      <c r="L48" s="15">
        <f t="shared" si="17"/>
        <v>0.50238634038226082</v>
      </c>
      <c r="M48" s="41">
        <v>29859</v>
      </c>
      <c r="N48" s="41">
        <v>15816</v>
      </c>
      <c r="O48" s="99">
        <f t="shared" si="13"/>
        <v>0.52968954084195718</v>
      </c>
      <c r="P48" s="13">
        <v>50795.75</v>
      </c>
      <c r="Q48" s="41">
        <v>34785</v>
      </c>
      <c r="R48" s="41">
        <f t="shared" si="18"/>
        <v>2898.75</v>
      </c>
      <c r="S48" s="15">
        <f t="shared" si="19"/>
        <v>0.50594963438432305</v>
      </c>
      <c r="T48" s="41">
        <v>34800</v>
      </c>
      <c r="U48" s="41">
        <v>18342</v>
      </c>
      <c r="V48" s="16">
        <f t="shared" si="14"/>
        <v>0.52706896551724136</v>
      </c>
    </row>
    <row r="49" spans="1:22" ht="15">
      <c r="A49" s="215" t="s">
        <v>126</v>
      </c>
      <c r="B49" s="13">
        <v>37417.5</v>
      </c>
      <c r="C49" s="41">
        <v>19524</v>
      </c>
      <c r="D49" s="41">
        <f t="shared" si="15"/>
        <v>1627</v>
      </c>
      <c r="E49" s="15">
        <f t="shared" si="11"/>
        <v>0.4134352241888174</v>
      </c>
      <c r="F49" s="41">
        <v>19563</v>
      </c>
      <c r="G49" s="41">
        <v>10311</v>
      </c>
      <c r="H49" s="99">
        <f t="shared" si="12"/>
        <v>0.52706640085876399</v>
      </c>
      <c r="I49" s="13">
        <v>37228.25</v>
      </c>
      <c r="J49" s="41">
        <v>20118</v>
      </c>
      <c r="K49" s="41">
        <f t="shared" si="16"/>
        <v>1676.5</v>
      </c>
      <c r="L49" s="15">
        <f t="shared" si="17"/>
        <v>0.42474508291399482</v>
      </c>
      <c r="M49" s="41">
        <v>20160</v>
      </c>
      <c r="N49" s="41">
        <v>10995</v>
      </c>
      <c r="O49" s="99">
        <f t="shared" si="13"/>
        <v>0.54538690476190477</v>
      </c>
      <c r="P49" s="13">
        <v>40620</v>
      </c>
      <c r="Q49" s="41">
        <v>20895</v>
      </c>
      <c r="R49" s="41">
        <f t="shared" si="18"/>
        <v>1741.25</v>
      </c>
      <c r="S49" s="15">
        <f t="shared" si="19"/>
        <v>0.40888974801413103</v>
      </c>
      <c r="T49" s="41">
        <v>20928</v>
      </c>
      <c r="U49" s="41">
        <v>11805</v>
      </c>
      <c r="V49" s="16">
        <f t="shared" si="14"/>
        <v>0.56407683486238536</v>
      </c>
    </row>
    <row r="50" spans="1:22" ht="15">
      <c r="A50" s="215" t="s">
        <v>127</v>
      </c>
      <c r="B50" s="13">
        <v>29926.5</v>
      </c>
      <c r="C50" s="41">
        <v>13668</v>
      </c>
      <c r="D50" s="41">
        <f t="shared" si="15"/>
        <v>1139</v>
      </c>
      <c r="E50" s="15">
        <f t="shared" si="11"/>
        <v>0.37226509300451127</v>
      </c>
      <c r="F50" s="41">
        <v>13584</v>
      </c>
      <c r="G50" s="41">
        <v>7215</v>
      </c>
      <c r="H50" s="99">
        <f t="shared" si="12"/>
        <v>0.53113957597173145</v>
      </c>
      <c r="I50" s="13">
        <v>31434.25</v>
      </c>
      <c r="J50" s="41">
        <v>15114</v>
      </c>
      <c r="K50" s="41">
        <f t="shared" si="16"/>
        <v>1259.5</v>
      </c>
      <c r="L50" s="15">
        <f t="shared" si="17"/>
        <v>0.38780901012091717</v>
      </c>
      <c r="M50" s="41">
        <v>15006</v>
      </c>
      <c r="N50" s="41">
        <v>8475</v>
      </c>
      <c r="O50" s="99">
        <f t="shared" si="13"/>
        <v>0.56477409036385451</v>
      </c>
      <c r="P50" s="13">
        <v>35693.5</v>
      </c>
      <c r="Q50" s="41">
        <v>15402</v>
      </c>
      <c r="R50" s="41">
        <f t="shared" si="18"/>
        <v>1283.5</v>
      </c>
      <c r="S50" s="15">
        <f t="shared" si="19"/>
        <v>0.35561348531971482</v>
      </c>
      <c r="T50" s="41">
        <v>15303</v>
      </c>
      <c r="U50" s="41">
        <v>8727</v>
      </c>
      <c r="V50" s="16">
        <f t="shared" si="14"/>
        <v>0.57028033718878646</v>
      </c>
    </row>
    <row r="51" spans="1:22" ht="15">
      <c r="A51" s="215" t="s">
        <v>128</v>
      </c>
      <c r="B51" s="13">
        <v>27410.25</v>
      </c>
      <c r="C51" s="41">
        <v>11130</v>
      </c>
      <c r="D51" s="41">
        <f t="shared" si="15"/>
        <v>927.5</v>
      </c>
      <c r="E51" s="15">
        <f t="shared" si="11"/>
        <v>0.33839160121717726</v>
      </c>
      <c r="F51" s="41">
        <v>11037</v>
      </c>
      <c r="G51" s="41">
        <v>5949</v>
      </c>
      <c r="H51" s="99">
        <f t="shared" si="12"/>
        <v>0.53900516444686053</v>
      </c>
      <c r="I51" s="13">
        <v>30064.5</v>
      </c>
      <c r="J51" s="41">
        <v>12870</v>
      </c>
      <c r="K51" s="41">
        <f t="shared" si="16"/>
        <v>1072.5</v>
      </c>
      <c r="L51" s="15">
        <f t="shared" si="17"/>
        <v>0.35331872543114484</v>
      </c>
      <c r="M51" s="41">
        <v>12738</v>
      </c>
      <c r="N51" s="41">
        <v>7347</v>
      </c>
      <c r="O51" s="99">
        <f t="shared" si="13"/>
        <v>0.57677814413565709</v>
      </c>
      <c r="P51" s="13">
        <v>37670.25</v>
      </c>
      <c r="Q51" s="41">
        <v>14373</v>
      </c>
      <c r="R51" s="41">
        <f t="shared" si="18"/>
        <v>1197.75</v>
      </c>
      <c r="S51" s="15">
        <f t="shared" si="19"/>
        <v>0.32141482653832365</v>
      </c>
      <c r="T51" s="41">
        <v>14151</v>
      </c>
      <c r="U51" s="41">
        <v>8103</v>
      </c>
      <c r="V51" s="16">
        <f t="shared" si="14"/>
        <v>0.57260970956116175</v>
      </c>
    </row>
    <row r="52" spans="1:22" ht="15">
      <c r="A52" s="215" t="s">
        <v>129</v>
      </c>
      <c r="B52" s="13">
        <v>29566.5</v>
      </c>
      <c r="C52" s="41">
        <v>10710</v>
      </c>
      <c r="D52" s="41">
        <f t="shared" si="15"/>
        <v>892.5</v>
      </c>
      <c r="E52" s="15">
        <f t="shared" si="11"/>
        <v>0.30775414034559967</v>
      </c>
      <c r="F52" s="41">
        <v>10473</v>
      </c>
      <c r="G52" s="41">
        <v>5805</v>
      </c>
      <c r="H52" s="99">
        <f t="shared" si="12"/>
        <v>0.55428244056144371</v>
      </c>
      <c r="I52" s="13">
        <v>33984.75</v>
      </c>
      <c r="J52" s="41">
        <v>13167</v>
      </c>
      <c r="K52" s="41">
        <f t="shared" si="16"/>
        <v>1097.25</v>
      </c>
      <c r="L52" s="15">
        <f t="shared" si="17"/>
        <v>0.32553195387527112</v>
      </c>
      <c r="M52" s="41">
        <v>12894</v>
      </c>
      <c r="N52" s="41">
        <v>7410</v>
      </c>
      <c r="O52" s="99">
        <f t="shared" si="13"/>
        <v>0.57468590041879941</v>
      </c>
      <c r="P52" s="13">
        <v>38803.25</v>
      </c>
      <c r="Q52" s="41">
        <v>13197</v>
      </c>
      <c r="R52" s="41">
        <f t="shared" si="18"/>
        <v>1099.75</v>
      </c>
      <c r="S52" s="15">
        <f t="shared" si="19"/>
        <v>0.29178880518021733</v>
      </c>
      <c r="T52" s="41">
        <v>12966</v>
      </c>
      <c r="U52" s="41">
        <v>7341</v>
      </c>
      <c r="V52" s="16">
        <f t="shared" si="14"/>
        <v>0.56617306802406298</v>
      </c>
    </row>
    <row r="53" spans="1:22" ht="15">
      <c r="A53" s="215" t="s">
        <v>130</v>
      </c>
      <c r="B53" s="13">
        <v>30922.5</v>
      </c>
      <c r="C53" s="41">
        <v>10011</v>
      </c>
      <c r="D53" s="41">
        <f t="shared" si="15"/>
        <v>834.25</v>
      </c>
      <c r="E53" s="15">
        <f t="shared" si="11"/>
        <v>0.27977537040265876</v>
      </c>
      <c r="F53" s="41">
        <v>9738</v>
      </c>
      <c r="G53" s="41">
        <v>5358</v>
      </c>
      <c r="H53" s="99">
        <f t="shared" si="12"/>
        <v>0.55021565003080719</v>
      </c>
      <c r="I53" s="13">
        <v>33218.75</v>
      </c>
      <c r="J53" s="41">
        <v>11886</v>
      </c>
      <c r="K53" s="41">
        <f t="shared" si="16"/>
        <v>990.5</v>
      </c>
      <c r="L53" s="15">
        <f t="shared" si="17"/>
        <v>0.30458948667075481</v>
      </c>
      <c r="M53" s="41">
        <v>11541</v>
      </c>
      <c r="N53" s="41">
        <v>6666</v>
      </c>
      <c r="O53" s="99">
        <f t="shared" si="13"/>
        <v>0.57759292955549779</v>
      </c>
      <c r="P53" s="13">
        <v>37009.75</v>
      </c>
      <c r="Q53" s="41">
        <v>11712</v>
      </c>
      <c r="R53" s="41">
        <f t="shared" si="18"/>
        <v>976</v>
      </c>
      <c r="S53" s="15">
        <f t="shared" si="19"/>
        <v>0.27436250424563113</v>
      </c>
      <c r="T53" s="41">
        <v>11307</v>
      </c>
      <c r="U53" s="41">
        <v>6483</v>
      </c>
      <c r="V53" s="16">
        <f t="shared" si="14"/>
        <v>0.5733616343857787</v>
      </c>
    </row>
    <row r="54" spans="1:22" ht="15">
      <c r="A54" s="215" t="s">
        <v>131</v>
      </c>
      <c r="B54" s="13">
        <v>31643.5</v>
      </c>
      <c r="C54" s="41">
        <v>9093</v>
      </c>
      <c r="D54" s="41">
        <f t="shared" si="15"/>
        <v>757.75</v>
      </c>
      <c r="E54" s="15">
        <f t="shared" si="11"/>
        <v>0.25237527031090001</v>
      </c>
      <c r="F54" s="41">
        <v>8589</v>
      </c>
      <c r="G54" s="41">
        <v>4776</v>
      </c>
      <c r="H54" s="99">
        <f t="shared" si="12"/>
        <v>0.55606007684247294</v>
      </c>
      <c r="I54" s="13">
        <v>32963.75</v>
      </c>
      <c r="J54" s="41">
        <v>10479</v>
      </c>
      <c r="K54" s="41">
        <f t="shared" si="16"/>
        <v>873.25</v>
      </c>
      <c r="L54" s="15">
        <f t="shared" si="17"/>
        <v>0.27543314203650238</v>
      </c>
      <c r="M54" s="41">
        <v>9966</v>
      </c>
      <c r="N54" s="41">
        <v>5697</v>
      </c>
      <c r="O54" s="99">
        <f t="shared" si="13"/>
        <v>0.57164358819987959</v>
      </c>
      <c r="P54" s="13">
        <v>32313.25</v>
      </c>
      <c r="Q54" s="41">
        <v>9375</v>
      </c>
      <c r="R54" s="41">
        <f t="shared" si="18"/>
        <v>781.25</v>
      </c>
      <c r="S54" s="15">
        <f t="shared" si="19"/>
        <v>0.25449505793197236</v>
      </c>
      <c r="T54" s="41">
        <v>8871</v>
      </c>
      <c r="U54" s="41">
        <v>5064</v>
      </c>
      <c r="V54" s="16">
        <f t="shared" si="14"/>
        <v>0.57084883327696989</v>
      </c>
    </row>
    <row r="55" spans="1:22" ht="15">
      <c r="A55" s="215" t="s">
        <v>132</v>
      </c>
      <c r="B55" s="13">
        <v>30421.75</v>
      </c>
      <c r="C55" s="41">
        <v>7431</v>
      </c>
      <c r="D55" s="41">
        <f t="shared" si="15"/>
        <v>619.25</v>
      </c>
      <c r="E55" s="15">
        <f t="shared" si="11"/>
        <v>0.21869241051165156</v>
      </c>
      <c r="F55" s="41">
        <v>6801</v>
      </c>
      <c r="G55" s="41">
        <v>3822</v>
      </c>
      <c r="H55" s="99">
        <f t="shared" si="12"/>
        <v>0.56197617997353333</v>
      </c>
      <c r="I55" s="13">
        <v>29926.5</v>
      </c>
      <c r="J55" s="41">
        <v>7971</v>
      </c>
      <c r="K55" s="41">
        <f t="shared" si="16"/>
        <v>664.25</v>
      </c>
      <c r="L55" s="15">
        <f t="shared" si="17"/>
        <v>0.23612646447688002</v>
      </c>
      <c r="M55" s="41">
        <v>7392</v>
      </c>
      <c r="N55" s="41">
        <v>4332</v>
      </c>
      <c r="O55" s="99">
        <f t="shared" si="13"/>
        <v>0.58603896103896103</v>
      </c>
      <c r="P55" s="13">
        <v>29368.25</v>
      </c>
      <c r="Q55" s="41">
        <v>7032</v>
      </c>
      <c r="R55" s="41">
        <f t="shared" si="18"/>
        <v>586</v>
      </c>
      <c r="S55" s="15">
        <f t="shared" si="19"/>
        <v>0.21483655569545901</v>
      </c>
      <c r="T55" s="41">
        <v>6432</v>
      </c>
      <c r="U55" s="41">
        <v>3612</v>
      </c>
      <c r="V55" s="16">
        <f t="shared" si="14"/>
        <v>0.56156716417910446</v>
      </c>
    </row>
    <row r="56" spans="1:22" ht="15.75" thickBot="1">
      <c r="A56" s="218" t="s">
        <v>133</v>
      </c>
      <c r="B56" s="18">
        <v>30757.25</v>
      </c>
      <c r="C56" s="42">
        <v>5880</v>
      </c>
      <c r="D56" s="42">
        <f t="shared" si="15"/>
        <v>490</v>
      </c>
      <c r="E56" s="20">
        <f t="shared" si="11"/>
        <v>0.17528188289610946</v>
      </c>
      <c r="F56" s="42">
        <v>3720</v>
      </c>
      <c r="G56" s="42">
        <v>2040</v>
      </c>
      <c r="H56" s="100">
        <f t="shared" si="12"/>
        <v>0.54838709677419351</v>
      </c>
      <c r="I56" s="18">
        <v>31207.5</v>
      </c>
      <c r="J56" s="42">
        <v>6138</v>
      </c>
      <c r="K56" s="42">
        <f t="shared" si="16"/>
        <v>511.5</v>
      </c>
      <c r="L56" s="20">
        <f t="shared" si="17"/>
        <v>0.17988702283276781</v>
      </c>
      <c r="M56" s="42">
        <v>3873</v>
      </c>
      <c r="N56" s="42">
        <v>2211</v>
      </c>
      <c r="O56" s="100">
        <f t="shared" si="13"/>
        <v>0.57087529047250196</v>
      </c>
      <c r="P56" s="18">
        <v>31690.5</v>
      </c>
      <c r="Q56" s="42">
        <v>5856</v>
      </c>
      <c r="R56" s="42">
        <f t="shared" si="18"/>
        <v>488</v>
      </c>
      <c r="S56" s="20">
        <f t="shared" si="19"/>
        <v>0.16991301243631474</v>
      </c>
      <c r="T56" s="42">
        <v>3654</v>
      </c>
      <c r="U56" s="42">
        <v>2094</v>
      </c>
      <c r="V56" s="21">
        <f t="shared" si="14"/>
        <v>0.57307060755336614</v>
      </c>
    </row>
    <row r="57" spans="1:22">
      <c r="U57" s="71"/>
    </row>
    <row r="58" spans="1:22" ht="15" thickBot="1">
      <c r="U58" s="71"/>
    </row>
    <row r="59" spans="1:22" ht="15">
      <c r="A59" s="22"/>
      <c r="B59" s="434" t="s">
        <v>91</v>
      </c>
      <c r="C59" s="435"/>
      <c r="D59" s="435"/>
      <c r="E59" s="435"/>
      <c r="F59" s="435"/>
      <c r="G59" s="435"/>
      <c r="H59" s="436"/>
      <c r="I59" s="434" t="s">
        <v>90</v>
      </c>
      <c r="J59" s="435"/>
      <c r="K59" s="435"/>
      <c r="L59" s="435"/>
      <c r="M59" s="435"/>
      <c r="N59" s="435"/>
      <c r="O59" s="436"/>
      <c r="P59" s="435" t="s">
        <v>89</v>
      </c>
      <c r="Q59" s="435"/>
      <c r="R59" s="435"/>
      <c r="S59" s="435"/>
      <c r="T59" s="435"/>
      <c r="U59" s="435"/>
      <c r="V59" s="437"/>
    </row>
    <row r="60" spans="1:22" s="35" customFormat="1" ht="60.75" customHeight="1">
      <c r="A60" s="23" t="s">
        <v>386</v>
      </c>
      <c r="B60" s="9" t="s">
        <v>388</v>
      </c>
      <c r="C60" s="10" t="s">
        <v>96</v>
      </c>
      <c r="D60" s="10" t="s">
        <v>134</v>
      </c>
      <c r="E60" s="10" t="s">
        <v>431</v>
      </c>
      <c r="F60" s="24" t="s">
        <v>427</v>
      </c>
      <c r="G60" s="24" t="s">
        <v>428</v>
      </c>
      <c r="H60" s="32" t="s">
        <v>118</v>
      </c>
      <c r="I60" s="9" t="s">
        <v>388</v>
      </c>
      <c r="J60" s="10" t="s">
        <v>96</v>
      </c>
      <c r="K60" s="10" t="s">
        <v>134</v>
      </c>
      <c r="L60" s="10" t="s">
        <v>431</v>
      </c>
      <c r="M60" s="24" t="s">
        <v>427</v>
      </c>
      <c r="N60" s="24" t="s">
        <v>428</v>
      </c>
      <c r="O60" s="32" t="s">
        <v>118</v>
      </c>
      <c r="P60" s="9" t="s">
        <v>388</v>
      </c>
      <c r="Q60" s="10" t="s">
        <v>96</v>
      </c>
      <c r="R60" s="10" t="s">
        <v>134</v>
      </c>
      <c r="S60" s="10" t="s">
        <v>431</v>
      </c>
      <c r="T60" s="24" t="s">
        <v>426</v>
      </c>
      <c r="U60" s="24" t="s">
        <v>428</v>
      </c>
      <c r="V60" s="25" t="s">
        <v>118</v>
      </c>
    </row>
    <row r="61" spans="1:22" ht="15">
      <c r="A61" s="30" t="s">
        <v>219</v>
      </c>
      <c r="B61" s="13">
        <v>2339</v>
      </c>
      <c r="C61" s="14">
        <v>5088</v>
      </c>
      <c r="D61" s="14">
        <f>C61/12</f>
        <v>424</v>
      </c>
      <c r="E61" s="15">
        <f t="shared" ref="E61:E66" si="20">IFERROR(1-(1-D61/B61)^12,"")</f>
        <v>0.90928843118219294</v>
      </c>
      <c r="F61" s="268">
        <v>4950</v>
      </c>
      <c r="G61" s="268">
        <v>2091</v>
      </c>
      <c r="H61" s="269">
        <f t="shared" ref="H61:H66" si="21">G61/F61</f>
        <v>0.42242424242424242</v>
      </c>
      <c r="I61" s="14">
        <v>3007.5</v>
      </c>
      <c r="J61" s="14">
        <v>5661</v>
      </c>
      <c r="K61" s="14">
        <f>J61/12</f>
        <v>471.75</v>
      </c>
      <c r="L61" s="15">
        <f>IFERROR(1-(1-K61/I61)^12,"")</f>
        <v>0.87093467547318748</v>
      </c>
      <c r="M61" s="268">
        <v>5481</v>
      </c>
      <c r="N61" s="268">
        <v>2511</v>
      </c>
      <c r="O61" s="269">
        <f t="shared" ref="O61:O66" si="22">N61/M61</f>
        <v>0.45812807881773399</v>
      </c>
      <c r="P61" s="38">
        <v>3332</v>
      </c>
      <c r="Q61" s="38">
        <v>5199</v>
      </c>
      <c r="R61" s="14">
        <f>Q61/12</f>
        <v>433.25</v>
      </c>
      <c r="S61" s="15">
        <f>IFERROR(1-(1-R61/P61)^12,"")</f>
        <v>0.81203835945096603</v>
      </c>
      <c r="T61" s="38">
        <v>5058</v>
      </c>
      <c r="U61" s="38">
        <v>2334</v>
      </c>
      <c r="V61" s="31">
        <f>U61/T61</f>
        <v>0.46144721233689207</v>
      </c>
    </row>
    <row r="62" spans="1:22" ht="15">
      <c r="A62" s="23" t="s">
        <v>98</v>
      </c>
      <c r="B62" s="13">
        <v>60291.25</v>
      </c>
      <c r="C62" s="14">
        <v>23916</v>
      </c>
      <c r="D62" s="14">
        <f t="shared" ref="D62:D66" si="23">C62/12</f>
        <v>1993</v>
      </c>
      <c r="E62" s="15">
        <f t="shared" si="20"/>
        <v>0.33194108677006051</v>
      </c>
      <c r="F62" s="14">
        <v>21738</v>
      </c>
      <c r="G62" s="14">
        <v>11199</v>
      </c>
      <c r="H62" s="99">
        <f t="shared" si="21"/>
        <v>0.51518078940104883</v>
      </c>
      <c r="I62" s="14">
        <v>62356</v>
      </c>
      <c r="J62" s="14">
        <v>26736</v>
      </c>
      <c r="K62" s="14">
        <f t="shared" ref="K62:K66" si="24">J62/12</f>
        <v>2228</v>
      </c>
      <c r="L62" s="15">
        <f t="shared" ref="L62:L66" si="25">IFERROR(1-(1-K62/I62)^12,"")</f>
        <v>0.35377743238971426</v>
      </c>
      <c r="M62" s="14">
        <v>24648</v>
      </c>
      <c r="N62" s="14">
        <v>13146</v>
      </c>
      <c r="O62" s="99">
        <f t="shared" si="22"/>
        <v>0.53334956183057447</v>
      </c>
      <c r="P62" s="39">
        <v>65257.75</v>
      </c>
      <c r="Q62" s="39">
        <v>28899</v>
      </c>
      <c r="R62" s="14">
        <f t="shared" ref="R62:R66" si="26">Q62/12</f>
        <v>2408.25</v>
      </c>
      <c r="S62" s="15">
        <f t="shared" ref="S62:S66" si="27">IFERROR(1-(1-R62/P62)^12,"")</f>
        <v>0.36315055568019428</v>
      </c>
      <c r="T62" s="39">
        <v>26949</v>
      </c>
      <c r="U62" s="39">
        <v>14010</v>
      </c>
      <c r="V62" s="27">
        <f t="shared" ref="V62:V66" si="28">U62/T62</f>
        <v>0.51987086719358788</v>
      </c>
    </row>
    <row r="63" spans="1:22" ht="15">
      <c r="A63" s="23" t="s">
        <v>97</v>
      </c>
      <c r="B63" s="13">
        <v>76344</v>
      </c>
      <c r="C63" s="14">
        <v>69942</v>
      </c>
      <c r="D63" s="14">
        <f t="shared" si="23"/>
        <v>5828.5</v>
      </c>
      <c r="E63" s="15">
        <f t="shared" si="20"/>
        <v>0.61441853743859465</v>
      </c>
      <c r="F63" s="14">
        <v>67806</v>
      </c>
      <c r="G63" s="14">
        <v>35868</v>
      </c>
      <c r="H63" s="99">
        <f t="shared" si="21"/>
        <v>0.52897973630652151</v>
      </c>
      <c r="I63" s="14">
        <v>75276</v>
      </c>
      <c r="J63" s="14">
        <v>73857</v>
      </c>
      <c r="K63" s="14">
        <f t="shared" si="24"/>
        <v>6154.75</v>
      </c>
      <c r="L63" s="15">
        <f t="shared" si="25"/>
        <v>0.64069720323111179</v>
      </c>
      <c r="M63" s="14">
        <v>71547</v>
      </c>
      <c r="N63" s="14">
        <v>38313</v>
      </c>
      <c r="O63" s="99">
        <f t="shared" si="22"/>
        <v>0.53549415069814243</v>
      </c>
      <c r="P63" s="39">
        <v>103384</v>
      </c>
      <c r="Q63" s="39">
        <v>91551</v>
      </c>
      <c r="R63" s="14">
        <f t="shared" si="26"/>
        <v>7629.25</v>
      </c>
      <c r="S63" s="15">
        <f t="shared" si="27"/>
        <v>0.60144896151355642</v>
      </c>
      <c r="T63" s="39">
        <v>88872</v>
      </c>
      <c r="U63" s="39">
        <v>48699</v>
      </c>
      <c r="V63" s="27">
        <f t="shared" si="28"/>
        <v>0.54796786389413987</v>
      </c>
    </row>
    <row r="64" spans="1:22" ht="15">
      <c r="A64" s="23" t="s">
        <v>100</v>
      </c>
      <c r="B64" s="13">
        <v>8979</v>
      </c>
      <c r="C64" s="14">
        <v>1719</v>
      </c>
      <c r="D64" s="14">
        <f t="shared" si="23"/>
        <v>143.25</v>
      </c>
      <c r="E64" s="15">
        <f t="shared" si="20"/>
        <v>0.17551003553456412</v>
      </c>
      <c r="F64" s="14">
        <v>1551</v>
      </c>
      <c r="G64" s="14">
        <v>1005</v>
      </c>
      <c r="H64" s="99">
        <f t="shared" si="21"/>
        <v>0.6479690522243714</v>
      </c>
      <c r="I64" s="14">
        <v>8606.5</v>
      </c>
      <c r="J64" s="14">
        <v>1731</v>
      </c>
      <c r="K64" s="14">
        <f t="shared" si="24"/>
        <v>144.25</v>
      </c>
      <c r="L64" s="15">
        <f t="shared" si="25"/>
        <v>0.1835843121128492</v>
      </c>
      <c r="M64" s="14">
        <v>1560</v>
      </c>
      <c r="N64" s="14">
        <v>1035</v>
      </c>
      <c r="O64" s="99">
        <f t="shared" si="22"/>
        <v>0.66346153846153844</v>
      </c>
      <c r="P64" s="39">
        <v>7160.75</v>
      </c>
      <c r="Q64" s="39">
        <v>1446</v>
      </c>
      <c r="R64" s="14">
        <f t="shared" si="26"/>
        <v>120.5</v>
      </c>
      <c r="S64" s="15">
        <f t="shared" si="27"/>
        <v>0.18425422128018099</v>
      </c>
      <c r="T64" s="39">
        <v>1326</v>
      </c>
      <c r="U64" s="39">
        <v>867</v>
      </c>
      <c r="V64" s="27">
        <f t="shared" si="28"/>
        <v>0.65384615384615385</v>
      </c>
    </row>
    <row r="65" spans="1:22" ht="15">
      <c r="A65" s="23" t="s">
        <v>101</v>
      </c>
      <c r="B65" s="13">
        <v>83237.5</v>
      </c>
      <c r="C65" s="14">
        <v>8592</v>
      </c>
      <c r="D65" s="14">
        <f t="shared" si="23"/>
        <v>716</v>
      </c>
      <c r="E65" s="15">
        <f t="shared" si="20"/>
        <v>9.8476549434863725E-2</v>
      </c>
      <c r="F65" s="14">
        <v>3153</v>
      </c>
      <c r="G65" s="14">
        <v>1686</v>
      </c>
      <c r="H65" s="99">
        <f t="shared" si="21"/>
        <v>0.53472882968601332</v>
      </c>
      <c r="I65" s="14">
        <v>82739</v>
      </c>
      <c r="J65" s="14">
        <v>9012</v>
      </c>
      <c r="K65" s="14">
        <f t="shared" si="24"/>
        <v>751</v>
      </c>
      <c r="L65" s="15">
        <f t="shared" si="25"/>
        <v>0.10364447892102502</v>
      </c>
      <c r="M65" s="14">
        <v>3585</v>
      </c>
      <c r="N65" s="14">
        <v>1995</v>
      </c>
      <c r="O65" s="99">
        <f t="shared" si="22"/>
        <v>0.55648535564853552</v>
      </c>
      <c r="P65" s="39">
        <v>83797</v>
      </c>
      <c r="Q65" s="39">
        <v>8058</v>
      </c>
      <c r="R65" s="14">
        <f t="shared" si="26"/>
        <v>671.5</v>
      </c>
      <c r="S65" s="15">
        <f t="shared" si="27"/>
        <v>9.2033976331546974E-2</v>
      </c>
      <c r="T65" s="39">
        <v>3072</v>
      </c>
      <c r="U65" s="39">
        <v>1728</v>
      </c>
      <c r="V65" s="27">
        <f t="shared" si="28"/>
        <v>0.5625</v>
      </c>
    </row>
    <row r="66" spans="1:22" ht="15.75" thickBot="1">
      <c r="A66" s="28" t="s">
        <v>99</v>
      </c>
      <c r="B66" s="19">
        <v>73486</v>
      </c>
      <c r="C66" s="19">
        <v>21909</v>
      </c>
      <c r="D66" s="19">
        <f t="shared" si="23"/>
        <v>1825.75</v>
      </c>
      <c r="E66" s="20">
        <f t="shared" si="20"/>
        <v>0.26059135143702561</v>
      </c>
      <c r="F66" s="19">
        <v>21753</v>
      </c>
      <c r="G66" s="19">
        <v>12669</v>
      </c>
      <c r="H66" s="100">
        <f t="shared" si="21"/>
        <v>0.58240242725141356</v>
      </c>
      <c r="I66" s="19">
        <v>89442.25</v>
      </c>
      <c r="J66" s="19">
        <v>29010</v>
      </c>
      <c r="K66" s="19">
        <f t="shared" si="24"/>
        <v>2417.5</v>
      </c>
      <c r="L66" s="20">
        <f t="shared" si="25"/>
        <v>0.28021826298992891</v>
      </c>
      <c r="M66" s="19">
        <v>28842</v>
      </c>
      <c r="N66" s="19">
        <v>17847</v>
      </c>
      <c r="O66" s="100">
        <f t="shared" si="22"/>
        <v>0.61878510505512796</v>
      </c>
      <c r="P66" s="40">
        <v>94378.75</v>
      </c>
      <c r="Q66" s="40">
        <v>21027</v>
      </c>
      <c r="R66" s="19">
        <f t="shared" si="26"/>
        <v>1752.25</v>
      </c>
      <c r="S66" s="20">
        <f t="shared" si="27"/>
        <v>0.2013943174544256</v>
      </c>
      <c r="T66" s="40">
        <v>20907</v>
      </c>
      <c r="U66" s="40">
        <v>12273</v>
      </c>
      <c r="V66" s="29">
        <f t="shared" si="28"/>
        <v>0.58702826804419572</v>
      </c>
    </row>
    <row r="67" spans="1:22">
      <c r="U67" s="71"/>
    </row>
    <row r="68" spans="1:22">
      <c r="M68" s="255"/>
    </row>
    <row r="71" spans="1:22" ht="15" thickBot="1">
      <c r="A71" s="221" t="s">
        <v>351</v>
      </c>
    </row>
    <row r="72" spans="1:22" ht="29.25" customHeight="1">
      <c r="A72" s="52"/>
      <c r="B72" s="438" t="s">
        <v>350</v>
      </c>
      <c r="C72" s="439"/>
      <c r="D72" s="440"/>
      <c r="E72" s="438" t="s">
        <v>118</v>
      </c>
      <c r="F72" s="439"/>
      <c r="G72" s="441"/>
    </row>
    <row r="73" spans="1:22" ht="15">
      <c r="A73" s="209"/>
      <c r="B73" s="222" t="s">
        <v>91</v>
      </c>
      <c r="C73" s="210" t="s">
        <v>90</v>
      </c>
      <c r="D73" s="223" t="s">
        <v>89</v>
      </c>
      <c r="E73" s="210" t="s">
        <v>91</v>
      </c>
      <c r="F73" s="210" t="s">
        <v>90</v>
      </c>
      <c r="G73" s="211" t="s">
        <v>89</v>
      </c>
    </row>
    <row r="74" spans="1:22" ht="15">
      <c r="A74" s="212" t="s">
        <v>92</v>
      </c>
      <c r="B74" s="224">
        <v>0.40105756958710315</v>
      </c>
      <c r="C74" s="213">
        <v>0.42353577625287242</v>
      </c>
      <c r="D74" s="225">
        <v>0.40567220277885585</v>
      </c>
      <c r="E74" s="213">
        <v>0.64665032679738566</v>
      </c>
      <c r="F74" s="213">
        <v>0.66258312915645778</v>
      </c>
      <c r="G74" s="214">
        <v>0.66355140186915884</v>
      </c>
    </row>
    <row r="75" spans="1:22" ht="15">
      <c r="A75" s="215" t="s">
        <v>93</v>
      </c>
      <c r="B75" s="226">
        <v>0.35746967455591661</v>
      </c>
      <c r="C75" s="216">
        <v>0.36456440999303763</v>
      </c>
      <c r="D75" s="227">
        <v>0.34292562890885792</v>
      </c>
      <c r="E75" s="216">
        <v>0.44452110644169857</v>
      </c>
      <c r="F75" s="216">
        <v>0.45918063092611366</v>
      </c>
      <c r="G75" s="217">
        <v>0.44535289166766862</v>
      </c>
    </row>
    <row r="76" spans="1:22" ht="15">
      <c r="A76" s="215" t="s">
        <v>94</v>
      </c>
      <c r="B76" s="226">
        <v>0.33723703713311104</v>
      </c>
      <c r="C76" s="216">
        <v>0.35998018850712699</v>
      </c>
      <c r="D76" s="227">
        <v>0.36029620658680583</v>
      </c>
      <c r="E76" s="216">
        <v>0.58875427151289217</v>
      </c>
      <c r="F76" s="216">
        <v>0.60345010615711248</v>
      </c>
      <c r="G76" s="217">
        <v>0.59693293659876401</v>
      </c>
    </row>
    <row r="77" spans="1:22" ht="15">
      <c r="A77" s="215" t="s">
        <v>1</v>
      </c>
      <c r="B77" s="226">
        <v>0.35765654541235548</v>
      </c>
      <c r="C77" s="216">
        <v>0.37718467026100932</v>
      </c>
      <c r="D77" s="227">
        <v>0.37659210397441756</v>
      </c>
      <c r="E77" s="216">
        <v>0.55510204081632653</v>
      </c>
      <c r="F77" s="216">
        <v>0.58066502463054193</v>
      </c>
      <c r="G77" s="217">
        <v>0.58157181571815719</v>
      </c>
    </row>
    <row r="78" spans="1:22" ht="15.75" thickBot="1">
      <c r="A78" s="218" t="s">
        <v>562</v>
      </c>
      <c r="B78" s="228">
        <v>0.39855009943893005</v>
      </c>
      <c r="C78" s="219">
        <v>0.40950179349839588</v>
      </c>
      <c r="D78" s="229">
        <v>0.38181880323143835</v>
      </c>
      <c r="E78" s="219">
        <v>0.58312313689520756</v>
      </c>
      <c r="F78" s="219">
        <v>0.59121011438892235</v>
      </c>
      <c r="G78" s="220">
        <v>0.57622935257262198</v>
      </c>
    </row>
    <row r="80" spans="1:22">
      <c r="D80" s="76"/>
    </row>
    <row r="82" spans="1:7" ht="15" thickBot="1">
      <c r="A82" s="195" t="s">
        <v>352</v>
      </c>
    </row>
    <row r="83" spans="1:7" ht="29.25" customHeight="1">
      <c r="A83" s="52"/>
      <c r="B83" s="438" t="s">
        <v>350</v>
      </c>
      <c r="C83" s="439"/>
      <c r="D83" s="440"/>
      <c r="E83" s="439" t="s">
        <v>118</v>
      </c>
      <c r="F83" s="439"/>
      <c r="G83" s="441"/>
    </row>
    <row r="84" spans="1:7" ht="15">
      <c r="A84" s="209"/>
      <c r="B84" s="222" t="s">
        <v>91</v>
      </c>
      <c r="C84" s="210" t="s">
        <v>90</v>
      </c>
      <c r="D84" s="223" t="s">
        <v>89</v>
      </c>
      <c r="E84" s="210" t="s">
        <v>91</v>
      </c>
      <c r="F84" s="210" t="s">
        <v>90</v>
      </c>
      <c r="G84" s="211" t="s">
        <v>89</v>
      </c>
    </row>
    <row r="85" spans="1:7" ht="15">
      <c r="A85" s="30" t="s">
        <v>106</v>
      </c>
      <c r="B85" s="224">
        <v>0.35051844404894661</v>
      </c>
      <c r="C85" s="213">
        <v>0.3641215102999843</v>
      </c>
      <c r="D85" s="225">
        <v>0.3455926069236428</v>
      </c>
      <c r="E85" s="213">
        <v>0.58253497244595165</v>
      </c>
      <c r="F85" s="213">
        <v>0.60191933039901868</v>
      </c>
      <c r="G85" s="214">
        <v>0.5957718979330775</v>
      </c>
    </row>
    <row r="86" spans="1:7" ht="15">
      <c r="A86" s="23" t="s">
        <v>220</v>
      </c>
      <c r="B86" s="226">
        <v>0.41091925935330142</v>
      </c>
      <c r="C86" s="216">
        <v>0.40105221893125309</v>
      </c>
      <c r="D86" s="227">
        <v>0.40627919872353957</v>
      </c>
      <c r="E86" s="216">
        <v>0.47087755630339112</v>
      </c>
      <c r="F86" s="216">
        <v>0.49102244389027433</v>
      </c>
      <c r="G86" s="217">
        <v>0.4725196288365453</v>
      </c>
    </row>
    <row r="87" spans="1:7" ht="15">
      <c r="A87" s="23" t="s">
        <v>107</v>
      </c>
      <c r="B87" s="226">
        <v>0.32373122480758587</v>
      </c>
      <c r="C87" s="216">
        <v>0.372887824549891</v>
      </c>
      <c r="D87" s="227">
        <v>0.34979954889615916</v>
      </c>
      <c r="E87" s="216">
        <v>0.54974451457769757</v>
      </c>
      <c r="F87" s="216">
        <v>0.60678210678210676</v>
      </c>
      <c r="G87" s="217">
        <v>0.59428129829984544</v>
      </c>
    </row>
    <row r="88" spans="1:7" ht="15">
      <c r="A88" s="23" t="s">
        <v>108</v>
      </c>
      <c r="B88" s="226">
        <v>0.36983424669741516</v>
      </c>
      <c r="C88" s="216">
        <v>0.3864812515245073</v>
      </c>
      <c r="D88" s="227">
        <v>0.36519872934180841</v>
      </c>
      <c r="E88" s="216">
        <v>0.45100502512562812</v>
      </c>
      <c r="F88" s="216">
        <v>0.43764705882352939</v>
      </c>
      <c r="G88" s="217">
        <v>0.45443645083932854</v>
      </c>
    </row>
    <row r="89" spans="1:7" ht="15">
      <c r="A89" s="23" t="s">
        <v>221</v>
      </c>
      <c r="B89" s="226">
        <v>0.40162995695862913</v>
      </c>
      <c r="C89" s="216">
        <v>0.39901032984882845</v>
      </c>
      <c r="D89" s="227">
        <v>0.38932336340349782</v>
      </c>
      <c r="E89" s="216">
        <v>0.4238380119650253</v>
      </c>
      <c r="F89" s="216">
        <v>0.44661921708185054</v>
      </c>
      <c r="G89" s="217">
        <v>0.44852627082443403</v>
      </c>
    </row>
    <row r="90" spans="1:7" ht="15">
      <c r="A90" s="23" t="s">
        <v>222</v>
      </c>
      <c r="B90" s="226">
        <v>0.33690856330838015</v>
      </c>
      <c r="C90" s="216">
        <v>0.34954048120271286</v>
      </c>
      <c r="D90" s="227">
        <v>0.33022004985726061</v>
      </c>
      <c r="E90" s="216">
        <v>0.50192455735180908</v>
      </c>
      <c r="F90" s="216">
        <v>0.51116625310173702</v>
      </c>
      <c r="G90" s="217">
        <v>0.50146627565982405</v>
      </c>
    </row>
    <row r="91" spans="1:7" ht="15">
      <c r="A91" s="23" t="s">
        <v>223</v>
      </c>
      <c r="B91" s="226">
        <v>0.39891075179922908</v>
      </c>
      <c r="C91" s="216">
        <v>0.42565837509012105</v>
      </c>
      <c r="D91" s="227">
        <v>0.42896852714781586</v>
      </c>
      <c r="E91" s="216">
        <v>0.53099730458221028</v>
      </c>
      <c r="F91" s="216">
        <v>0.50228310502283102</v>
      </c>
      <c r="G91" s="217">
        <v>0.48785871964679911</v>
      </c>
    </row>
    <row r="92" spans="1:7" ht="15">
      <c r="A92" s="23" t="s">
        <v>109</v>
      </c>
      <c r="B92" s="226">
        <v>0.34858058943249093</v>
      </c>
      <c r="C92" s="216">
        <v>0.371107632022455</v>
      </c>
      <c r="D92" s="227">
        <v>0.3497960404238637</v>
      </c>
      <c r="E92" s="216">
        <v>0.54684095860566451</v>
      </c>
      <c r="F92" s="216">
        <v>0.54460966542750933</v>
      </c>
      <c r="G92" s="217">
        <v>0.53544776119402981</v>
      </c>
    </row>
    <row r="93" spans="1:7" ht="15">
      <c r="A93" s="23" t="s">
        <v>110</v>
      </c>
      <c r="B93" s="226">
        <v>0.3132953204003287</v>
      </c>
      <c r="C93" s="216">
        <v>0.32316276254426657</v>
      </c>
      <c r="D93" s="227">
        <v>0.31941082454089287</v>
      </c>
      <c r="E93" s="216">
        <v>0.51864573110893031</v>
      </c>
      <c r="F93" s="216">
        <v>0.50773430391264784</v>
      </c>
      <c r="G93" s="217">
        <v>0.51704035874439458</v>
      </c>
    </row>
    <row r="94" spans="1:7" ht="15">
      <c r="A94" s="23" t="s">
        <v>111</v>
      </c>
      <c r="B94" s="226">
        <v>0.38209666873105419</v>
      </c>
      <c r="C94" s="216">
        <v>0.38550233818715163</v>
      </c>
      <c r="D94" s="227">
        <v>0.39294167462747231</v>
      </c>
      <c r="E94" s="216">
        <v>0.53552238805970154</v>
      </c>
      <c r="F94" s="216">
        <v>0.54879448909299655</v>
      </c>
      <c r="G94" s="217">
        <v>0.54328667703473299</v>
      </c>
    </row>
    <row r="95" spans="1:7" ht="15">
      <c r="A95" s="23" t="s">
        <v>112</v>
      </c>
      <c r="B95" s="226">
        <v>0.44528372099043734</v>
      </c>
      <c r="C95" s="216">
        <v>0.4639441186890747</v>
      </c>
      <c r="D95" s="227">
        <v>0.4700331728795949</v>
      </c>
      <c r="E95" s="216">
        <v>0.42805100182149364</v>
      </c>
      <c r="F95" s="216">
        <v>0.43281121187139326</v>
      </c>
      <c r="G95" s="217">
        <v>0.41473988439306358</v>
      </c>
    </row>
    <row r="96" spans="1:7" ht="15">
      <c r="A96" s="23" t="s">
        <v>113</v>
      </c>
      <c r="B96" s="226">
        <v>0.30989211207807932</v>
      </c>
      <c r="C96" s="216">
        <v>0.3706772248852539</v>
      </c>
      <c r="D96" s="227">
        <v>0.35962950813051653</v>
      </c>
      <c r="E96" s="216">
        <v>0.52698048220436278</v>
      </c>
      <c r="F96" s="216">
        <v>0.55387523629489599</v>
      </c>
      <c r="G96" s="217">
        <v>0.53135593220338984</v>
      </c>
    </row>
    <row r="97" spans="1:7" ht="15">
      <c r="A97" s="23" t="s">
        <v>114</v>
      </c>
      <c r="B97" s="226">
        <v>0.39616005504141261</v>
      </c>
      <c r="C97" s="216">
        <v>0.41004057677014338</v>
      </c>
      <c r="D97" s="227">
        <v>0.41165894556481608</v>
      </c>
      <c r="E97" s="216">
        <v>0.54569892473118276</v>
      </c>
      <c r="F97" s="216">
        <v>0.51344743276283622</v>
      </c>
      <c r="G97" s="217">
        <v>0.49883990719257543</v>
      </c>
    </row>
    <row r="98" spans="1:7" ht="15">
      <c r="A98" s="23" t="s">
        <v>115</v>
      </c>
      <c r="B98" s="226">
        <v>0.35046554522346807</v>
      </c>
      <c r="C98" s="216">
        <v>0.36733481572771864</v>
      </c>
      <c r="D98" s="227">
        <v>0.36670755364839003</v>
      </c>
      <c r="E98" s="216">
        <v>0.52442273534635875</v>
      </c>
      <c r="F98" s="216">
        <v>0.53551459929592049</v>
      </c>
      <c r="G98" s="217">
        <v>0.52843786521231007</v>
      </c>
    </row>
    <row r="99" spans="1:7" ht="15">
      <c r="A99" s="23" t="s">
        <v>116</v>
      </c>
      <c r="B99" s="226">
        <v>0.34592897061787231</v>
      </c>
      <c r="C99" s="216">
        <v>0.36119674969944215</v>
      </c>
      <c r="D99" s="227">
        <v>0.35845886773586433</v>
      </c>
      <c r="E99" s="216">
        <v>0.5759882150748834</v>
      </c>
      <c r="F99" s="216">
        <v>0.57853703279064439</v>
      </c>
      <c r="G99" s="217">
        <v>0.57951425554382263</v>
      </c>
    </row>
    <row r="100" spans="1:7" ht="15.75" thickBot="1">
      <c r="A100" s="28" t="s">
        <v>117</v>
      </c>
      <c r="B100" s="228">
        <v>0.33910769985703693</v>
      </c>
      <c r="C100" s="219">
        <v>0.36738648021584874</v>
      </c>
      <c r="D100" s="229">
        <v>0.35741817013813038</v>
      </c>
      <c r="E100" s="219">
        <v>0.52941176470588236</v>
      </c>
      <c r="F100" s="219">
        <v>0.54252199413489732</v>
      </c>
      <c r="G100" s="220">
        <v>0.55855855855855852</v>
      </c>
    </row>
  </sheetData>
  <sortState ref="A26:V41">
    <sortCondition descending="1" ref="H26"/>
  </sortState>
  <mergeCells count="19">
    <mergeCell ref="I8:O8"/>
    <mergeCell ref="P8:V8"/>
    <mergeCell ref="B24:H24"/>
    <mergeCell ref="I24:O24"/>
    <mergeCell ref="P24:V24"/>
    <mergeCell ref="I17:O17"/>
    <mergeCell ref="P17:V17"/>
    <mergeCell ref="B72:D72"/>
    <mergeCell ref="B83:D83"/>
    <mergeCell ref="E72:G72"/>
    <mergeCell ref="E83:G83"/>
    <mergeCell ref="B8:H8"/>
    <mergeCell ref="B17:H17"/>
    <mergeCell ref="B59:H59"/>
    <mergeCell ref="I59:O59"/>
    <mergeCell ref="P59:V59"/>
    <mergeCell ref="B44:H44"/>
    <mergeCell ref="I44:O44"/>
    <mergeCell ref="P44:V4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EBA2F-A40A-4AFF-BFFA-DFD4A62EE17F}">
  <dimension ref="A1:Y131"/>
  <sheetViews>
    <sheetView topLeftCell="A27" zoomScaleNormal="100" workbookViewId="0">
      <selection activeCell="G79" sqref="G79"/>
    </sheetView>
  </sheetViews>
  <sheetFormatPr defaultRowHeight="14.25"/>
  <cols>
    <col min="1" max="1" width="24.375" style="7" customWidth="1"/>
    <col min="2" max="3" width="9" style="106"/>
    <col min="4" max="4" width="11.625" style="106" customWidth="1"/>
    <col min="5" max="5" width="9.75" style="106" customWidth="1"/>
    <col min="6" max="6" width="15" style="106" customWidth="1"/>
    <col min="7" max="7" width="17.25" style="106" customWidth="1"/>
    <col min="8" max="8" width="18" style="106" customWidth="1"/>
    <col min="9" max="9" width="15.375" style="106" customWidth="1"/>
    <col min="10" max="11" width="9" style="106"/>
    <col min="12" max="12" width="10.875" style="106" customWidth="1"/>
    <col min="13" max="13" width="9" style="106"/>
    <col min="14" max="14" width="11.625" style="106" customWidth="1"/>
    <col min="15" max="15" width="17.75" style="106" customWidth="1"/>
    <col min="16" max="16" width="18.5" style="106" customWidth="1"/>
    <col min="17" max="17" width="19.625" style="106" customWidth="1"/>
    <col min="18" max="19" width="9" style="106"/>
    <col min="20" max="20" width="12.375" style="106" customWidth="1"/>
    <col min="21" max="21" width="9" style="106"/>
    <col min="22" max="22" width="11.375" style="106" customWidth="1"/>
    <col min="23" max="23" width="17" style="106" customWidth="1"/>
    <col min="24" max="24" width="18" style="106" customWidth="1"/>
    <col min="25" max="25" width="15.875" style="106" customWidth="1"/>
    <col min="26" max="16384" width="9" style="7"/>
  </cols>
  <sheetData>
    <row r="1" spans="1:25" ht="18.75">
      <c r="A1" s="2" t="s">
        <v>121</v>
      </c>
    </row>
    <row r="2" spans="1:25" ht="15">
      <c r="A2" s="34" t="s">
        <v>324</v>
      </c>
    </row>
    <row r="3" spans="1:25" ht="15">
      <c r="A3" s="3" t="s">
        <v>2</v>
      </c>
      <c r="B3" s="121"/>
    </row>
    <row r="4" spans="1:25" ht="15">
      <c r="A4" s="3" t="s">
        <v>136</v>
      </c>
      <c r="B4" s="121"/>
    </row>
    <row r="5" spans="1:25" ht="15">
      <c r="A5" s="3" t="s">
        <v>137</v>
      </c>
    </row>
    <row r="6" spans="1:25">
      <c r="B6" s="122"/>
    </row>
    <row r="7" spans="1:25" ht="15" thickBot="1"/>
    <row r="8" spans="1:25" ht="15">
      <c r="A8" s="22"/>
      <c r="B8" s="434" t="s">
        <v>91</v>
      </c>
      <c r="C8" s="435"/>
      <c r="D8" s="435"/>
      <c r="E8" s="435"/>
      <c r="F8" s="435"/>
      <c r="G8" s="435"/>
      <c r="H8" s="435"/>
      <c r="I8" s="436"/>
      <c r="J8" s="434" t="s">
        <v>90</v>
      </c>
      <c r="K8" s="435"/>
      <c r="L8" s="435"/>
      <c r="M8" s="435"/>
      <c r="N8" s="435"/>
      <c r="O8" s="435"/>
      <c r="P8" s="435"/>
      <c r="Q8" s="436"/>
      <c r="R8" s="435" t="s">
        <v>89</v>
      </c>
      <c r="S8" s="435"/>
      <c r="T8" s="435"/>
      <c r="U8" s="435"/>
      <c r="V8" s="435"/>
      <c r="W8" s="435"/>
      <c r="X8" s="435"/>
      <c r="Y8" s="437"/>
    </row>
    <row r="9" spans="1:25" s="35" customFormat="1" ht="87" customHeight="1">
      <c r="A9" s="23"/>
      <c r="B9" s="9" t="s">
        <v>95</v>
      </c>
      <c r="C9" s="10" t="s">
        <v>140</v>
      </c>
      <c r="D9" s="10" t="s">
        <v>141</v>
      </c>
      <c r="E9" s="10" t="s">
        <v>431</v>
      </c>
      <c r="F9" s="210" t="s">
        <v>430</v>
      </c>
      <c r="G9" s="24" t="s">
        <v>434</v>
      </c>
      <c r="H9" s="24" t="s">
        <v>435</v>
      </c>
      <c r="I9" s="123" t="s">
        <v>118</v>
      </c>
      <c r="J9" s="9" t="s">
        <v>95</v>
      </c>
      <c r="K9" s="10" t="s">
        <v>140</v>
      </c>
      <c r="L9" s="10" t="s">
        <v>141</v>
      </c>
      <c r="M9" s="10" t="s">
        <v>431</v>
      </c>
      <c r="N9" s="10" t="s">
        <v>430</v>
      </c>
      <c r="O9" s="24" t="s">
        <v>434</v>
      </c>
      <c r="P9" s="24" t="s">
        <v>435</v>
      </c>
      <c r="Q9" s="123" t="s">
        <v>436</v>
      </c>
      <c r="R9" s="9" t="s">
        <v>95</v>
      </c>
      <c r="S9" s="10" t="s">
        <v>140</v>
      </c>
      <c r="T9" s="10" t="s">
        <v>141</v>
      </c>
      <c r="U9" s="10" t="s">
        <v>431</v>
      </c>
      <c r="V9" s="10" t="s">
        <v>430</v>
      </c>
      <c r="W9" s="24" t="s">
        <v>434</v>
      </c>
      <c r="X9" s="24" t="s">
        <v>435</v>
      </c>
      <c r="Y9" s="124" t="s">
        <v>118</v>
      </c>
    </row>
    <row r="10" spans="1:25" ht="15">
      <c r="A10" s="30" t="s">
        <v>138</v>
      </c>
      <c r="B10" s="13">
        <v>172747.75</v>
      </c>
      <c r="C10" s="14">
        <v>5347.5</v>
      </c>
      <c r="D10" s="14">
        <v>2495</v>
      </c>
      <c r="E10" s="15">
        <f>IFERROR(1-(1-C10/B10)^12,"")</f>
        <v>0.31431534102280612</v>
      </c>
      <c r="F10" s="259">
        <f t="shared" ref="F10:F11" si="0">IFERROR(E10*D10/C10,"")</f>
        <v>0.1466511034786164</v>
      </c>
      <c r="G10" s="268">
        <v>29610</v>
      </c>
      <c r="H10" s="268">
        <v>11412</v>
      </c>
      <c r="I10" s="125">
        <f>H10/G10</f>
        <v>0.38541033434650457</v>
      </c>
      <c r="J10" s="13">
        <v>184656.25</v>
      </c>
      <c r="K10" s="14">
        <v>5968</v>
      </c>
      <c r="L10" s="14">
        <v>2677.75</v>
      </c>
      <c r="M10" s="15">
        <f>IFERROR(1-(1-K10/J10)^12,"")</f>
        <v>0.3258076711544764</v>
      </c>
      <c r="N10" s="15">
        <f t="shared" ref="N10:N11" si="1">IFERROR(M10*L10/K10,"")</f>
        <v>0.1461849013796748</v>
      </c>
      <c r="O10" s="268">
        <v>31410</v>
      </c>
      <c r="P10" s="268">
        <v>12633</v>
      </c>
      <c r="Q10" s="125">
        <f>P10/O10</f>
        <v>0.40219675262655208</v>
      </c>
      <c r="R10" s="13">
        <v>200992</v>
      </c>
      <c r="S10" s="14">
        <v>5753</v>
      </c>
      <c r="T10" s="14">
        <v>2428</v>
      </c>
      <c r="U10" s="15">
        <f>IFERROR(1-(1-S10/R10)^12,"")</f>
        <v>0.29424553552440091</v>
      </c>
      <c r="V10" s="15">
        <f t="shared" ref="V10:V11" si="2">IFERROR(U10*T10/S10,"")</f>
        <v>0.12418358426095001</v>
      </c>
      <c r="W10" s="268">
        <v>28464</v>
      </c>
      <c r="X10" s="268">
        <v>10557</v>
      </c>
      <c r="Y10" s="126">
        <f>X10/W10</f>
        <v>0.37088954468802698</v>
      </c>
    </row>
    <row r="11" spans="1:25" ht="15.75" thickBot="1">
      <c r="A11" s="28" t="s">
        <v>139</v>
      </c>
      <c r="B11" s="19">
        <v>131929</v>
      </c>
      <c r="C11" s="19">
        <v>5582.5</v>
      </c>
      <c r="D11" s="19">
        <v>2824.25</v>
      </c>
      <c r="E11" s="20">
        <f>IFERROR(1-(1-C11/B11)^12,"")</f>
        <v>0.40478297833435684</v>
      </c>
      <c r="F11" s="20">
        <f t="shared" si="0"/>
        <v>0.20478429495043571</v>
      </c>
      <c r="G11" s="19">
        <v>33396</v>
      </c>
      <c r="H11" s="19">
        <v>10863</v>
      </c>
      <c r="I11" s="127">
        <f>H11/G11</f>
        <v>0.32527847646424723</v>
      </c>
      <c r="J11" s="19">
        <v>136770.75</v>
      </c>
      <c r="K11" s="19">
        <v>6199</v>
      </c>
      <c r="L11" s="19">
        <v>3078</v>
      </c>
      <c r="M11" s="20">
        <f>IFERROR(1-(1-K11/J11)^12,"")</f>
        <v>0.42684516992610522</v>
      </c>
      <c r="N11" s="20">
        <f t="shared" si="1"/>
        <v>0.21194215728868396</v>
      </c>
      <c r="O11" s="19">
        <v>35109</v>
      </c>
      <c r="P11" s="19">
        <v>11844</v>
      </c>
      <c r="Q11" s="127">
        <f>P11/O11</f>
        <v>0.33734939759036142</v>
      </c>
      <c r="R11" s="19">
        <v>156318.25</v>
      </c>
      <c r="S11" s="19">
        <v>7261.75</v>
      </c>
      <c r="T11" s="19">
        <v>3443</v>
      </c>
      <c r="U11" s="20">
        <f>IFERROR(1-(1-S11/R11)^12,"")</f>
        <v>0.43493966988035027</v>
      </c>
      <c r="V11" s="20">
        <f t="shared" si="2"/>
        <v>0.20621713545606032</v>
      </c>
      <c r="W11" s="19">
        <v>39342</v>
      </c>
      <c r="X11" s="19">
        <v>12861</v>
      </c>
      <c r="Y11" s="128">
        <f>X11/W11</f>
        <v>0.32690254689644654</v>
      </c>
    </row>
    <row r="15" spans="1:25" ht="15" thickBot="1"/>
    <row r="16" spans="1:25" ht="15">
      <c r="A16" s="22"/>
      <c r="B16" s="434" t="s">
        <v>91</v>
      </c>
      <c r="C16" s="435"/>
      <c r="D16" s="435"/>
      <c r="E16" s="435"/>
      <c r="F16" s="435"/>
      <c r="G16" s="435"/>
      <c r="H16" s="435"/>
      <c r="I16" s="436"/>
      <c r="J16" s="434" t="s">
        <v>90</v>
      </c>
      <c r="K16" s="435"/>
      <c r="L16" s="435"/>
      <c r="M16" s="435"/>
      <c r="N16" s="435"/>
      <c r="O16" s="435"/>
      <c r="P16" s="435"/>
      <c r="Q16" s="436"/>
      <c r="R16" s="435" t="s">
        <v>89</v>
      </c>
      <c r="S16" s="435"/>
      <c r="T16" s="435"/>
      <c r="U16" s="435"/>
      <c r="V16" s="435"/>
      <c r="W16" s="435"/>
      <c r="X16" s="435"/>
      <c r="Y16" s="437"/>
    </row>
    <row r="17" spans="1:25" s="35" customFormat="1" ht="75">
      <c r="A17" s="23"/>
      <c r="B17" s="9" t="s">
        <v>95</v>
      </c>
      <c r="C17" s="10" t="s">
        <v>140</v>
      </c>
      <c r="D17" s="10" t="s">
        <v>141</v>
      </c>
      <c r="E17" s="10" t="s">
        <v>431</v>
      </c>
      <c r="F17" s="210" t="s">
        <v>430</v>
      </c>
      <c r="G17" s="24" t="s">
        <v>434</v>
      </c>
      <c r="H17" s="24" t="s">
        <v>435</v>
      </c>
      <c r="I17" s="123" t="s">
        <v>436</v>
      </c>
      <c r="J17" s="9" t="s">
        <v>95</v>
      </c>
      <c r="K17" s="10" t="s">
        <v>140</v>
      </c>
      <c r="L17" s="10" t="s">
        <v>141</v>
      </c>
      <c r="M17" s="10" t="s">
        <v>431</v>
      </c>
      <c r="N17" s="210" t="s">
        <v>430</v>
      </c>
      <c r="O17" s="24" t="s">
        <v>434</v>
      </c>
      <c r="P17" s="24" t="s">
        <v>435</v>
      </c>
      <c r="Q17" s="123" t="s">
        <v>436</v>
      </c>
      <c r="R17" s="9" t="s">
        <v>95</v>
      </c>
      <c r="S17" s="10" t="s">
        <v>140</v>
      </c>
      <c r="T17" s="10" t="s">
        <v>141</v>
      </c>
      <c r="U17" s="10" t="s">
        <v>431</v>
      </c>
      <c r="V17" s="210" t="s">
        <v>430</v>
      </c>
      <c r="W17" s="24" t="s">
        <v>434</v>
      </c>
      <c r="X17" s="24" t="s">
        <v>435</v>
      </c>
      <c r="Y17" s="124" t="s">
        <v>118</v>
      </c>
    </row>
    <row r="18" spans="1:25" ht="15">
      <c r="A18" s="30" t="s">
        <v>92</v>
      </c>
      <c r="B18" s="13">
        <v>15867</v>
      </c>
      <c r="C18" s="14">
        <v>663.5</v>
      </c>
      <c r="D18" s="14">
        <v>264.75</v>
      </c>
      <c r="E18" s="15">
        <f>IFERROR(1-(1-C18/B18)^12,"")</f>
        <v>0.40105756958710315</v>
      </c>
      <c r="F18" s="259">
        <f>IFERROR(E18*D18/C18,"")</f>
        <v>0.16003013044187725</v>
      </c>
      <c r="G18" s="268">
        <v>3147</v>
      </c>
      <c r="H18" s="268">
        <v>1353</v>
      </c>
      <c r="I18" s="125">
        <f>H18/G18</f>
        <v>0.42993326978074359</v>
      </c>
      <c r="J18" s="13">
        <v>17045.25</v>
      </c>
      <c r="K18" s="14">
        <v>764.75</v>
      </c>
      <c r="L18" s="14">
        <v>307.75</v>
      </c>
      <c r="M18" s="15">
        <f>IFERROR(1-(1-K18/J18)^12,"")</f>
        <v>0.42353577625287242</v>
      </c>
      <c r="N18" s="259">
        <f>IFERROR(M18*L18/K18,"")</f>
        <v>0.1704388821730258</v>
      </c>
      <c r="O18" s="268">
        <v>3618</v>
      </c>
      <c r="P18" s="268">
        <v>1512</v>
      </c>
      <c r="Q18" s="125">
        <f>P18/O18</f>
        <v>0.41791044776119401</v>
      </c>
      <c r="R18" s="13">
        <v>18034</v>
      </c>
      <c r="S18" s="14">
        <v>765.25</v>
      </c>
      <c r="T18" s="14">
        <v>275.25</v>
      </c>
      <c r="U18" s="15">
        <f>IFERROR(1-(1-S18/R18)^12,"")</f>
        <v>0.40567220277885585</v>
      </c>
      <c r="V18" s="259">
        <f>IFERROR(U18*T18/S18,"")</f>
        <v>0.14591476486753358</v>
      </c>
      <c r="W18" s="268">
        <v>3210</v>
      </c>
      <c r="X18" s="268">
        <v>1332</v>
      </c>
      <c r="Y18" s="126">
        <f>X18/W18</f>
        <v>0.41495327102803736</v>
      </c>
    </row>
    <row r="19" spans="1:25" ht="15">
      <c r="A19" s="23" t="s">
        <v>94</v>
      </c>
      <c r="B19" s="41">
        <v>133935</v>
      </c>
      <c r="C19" s="14">
        <v>4513.25</v>
      </c>
      <c r="D19" s="14">
        <v>2337.25</v>
      </c>
      <c r="E19" s="15">
        <f>IFERROR(1-(1-C19/B19)^12,"")</f>
        <v>0.33723703713311104</v>
      </c>
      <c r="F19" s="15">
        <f>IFERROR(E19*D19/C19,"")</f>
        <v>0.17464294356380961</v>
      </c>
      <c r="G19" s="14">
        <v>27570</v>
      </c>
      <c r="H19" s="14">
        <v>11049</v>
      </c>
      <c r="I19" s="129">
        <f>H19/G19</f>
        <v>0.40076169749727963</v>
      </c>
      <c r="J19" s="41">
        <v>143795.25</v>
      </c>
      <c r="K19" s="14">
        <v>5249.25</v>
      </c>
      <c r="L19" s="14">
        <v>2672</v>
      </c>
      <c r="M19" s="15">
        <f>IFERROR(1-(1-K19/J19)^12,"")</f>
        <v>0.35998018850712699</v>
      </c>
      <c r="N19" s="15">
        <f>IFERROR(M19*L19/K19,"")</f>
        <v>0.18323895102939342</v>
      </c>
      <c r="O19" s="14">
        <v>30789</v>
      </c>
      <c r="P19" s="14">
        <v>12612</v>
      </c>
      <c r="Q19" s="129">
        <f>P19/O19</f>
        <v>0.40962681477150931</v>
      </c>
      <c r="R19" s="41">
        <v>165024</v>
      </c>
      <c r="S19" s="14">
        <v>6030.75</v>
      </c>
      <c r="T19" s="14">
        <v>2987</v>
      </c>
      <c r="U19" s="15">
        <f>IFERROR(1-(1-S19/R19)^12,"")</f>
        <v>0.36029620658680583</v>
      </c>
      <c r="V19" s="15">
        <f>IFERROR(U19*T19/S19,"")</f>
        <v>0.17845289044891416</v>
      </c>
      <c r="W19" s="14">
        <v>34359</v>
      </c>
      <c r="X19" s="14">
        <v>13182</v>
      </c>
      <c r="Y19" s="130">
        <f>X19/W19</f>
        <v>0.3836549375709421</v>
      </c>
    </row>
    <row r="20" spans="1:25" ht="15">
      <c r="A20" s="23" t="s">
        <v>562</v>
      </c>
      <c r="B20" s="14">
        <v>27915.25</v>
      </c>
      <c r="C20" s="14">
        <v>1158</v>
      </c>
      <c r="D20" s="14">
        <v>537.75</v>
      </c>
      <c r="E20" s="15">
        <f>IFERROR(1-(1-C20/B20)^12,"")</f>
        <v>0.39855009943893005</v>
      </c>
      <c r="F20" s="15">
        <f>IFERROR(E20*D20/C20,"")</f>
        <v>0.18507799306846687</v>
      </c>
      <c r="G20" s="14">
        <v>6408</v>
      </c>
      <c r="H20" s="14">
        <v>2397</v>
      </c>
      <c r="I20" s="129">
        <f>H20/G20</f>
        <v>0.37406367041198502</v>
      </c>
      <c r="J20" s="14">
        <v>30646.5</v>
      </c>
      <c r="K20" s="14">
        <v>1316.25</v>
      </c>
      <c r="L20" s="14">
        <v>586</v>
      </c>
      <c r="M20" s="15">
        <f>IFERROR(1-(1-K20/J20)^12,"")</f>
        <v>0.40950179349839588</v>
      </c>
      <c r="N20" s="15">
        <f>IFERROR(M20*L20/K20,"")</f>
        <v>0.18231190958409116</v>
      </c>
      <c r="O20" s="14">
        <v>6780</v>
      </c>
      <c r="P20" s="14">
        <v>2640</v>
      </c>
      <c r="Q20" s="129">
        <f>P20/O20</f>
        <v>0.38938053097345132</v>
      </c>
      <c r="R20" s="14">
        <v>35067.5</v>
      </c>
      <c r="S20" s="14">
        <v>1377.75</v>
      </c>
      <c r="T20" s="14">
        <v>562.25</v>
      </c>
      <c r="U20" s="15">
        <f>IFERROR(1-(1-S20/R20)^12,"")</f>
        <v>0.38181880323143835</v>
      </c>
      <c r="V20" s="15">
        <f>IFERROR(U20*T20/S20,"")</f>
        <v>0.15581754463210032</v>
      </c>
      <c r="W20" s="14">
        <v>6540</v>
      </c>
      <c r="X20" s="14">
        <v>2358</v>
      </c>
      <c r="Y20" s="130">
        <f>X20/W20</f>
        <v>0.36055045871559632</v>
      </c>
    </row>
    <row r="21" spans="1:25" ht="15">
      <c r="A21" s="23" t="s">
        <v>1</v>
      </c>
      <c r="B21" s="41">
        <v>10845.25</v>
      </c>
      <c r="C21" s="14">
        <v>392.75</v>
      </c>
      <c r="D21" s="14">
        <v>168</v>
      </c>
      <c r="E21" s="15">
        <f>IFERROR(1-(1-C21/B21)^12,"")</f>
        <v>0.35765654541235548</v>
      </c>
      <c r="F21" s="15">
        <f>IFERROR(E21*D21/C21,"")</f>
        <v>0.15298866869325453</v>
      </c>
      <c r="G21" s="14">
        <v>1986</v>
      </c>
      <c r="H21" s="14">
        <v>711</v>
      </c>
      <c r="I21" s="129">
        <f>H21/G21</f>
        <v>0.35800604229607252</v>
      </c>
      <c r="J21" s="41">
        <v>11385.25</v>
      </c>
      <c r="K21" s="14">
        <v>440.5</v>
      </c>
      <c r="L21" s="14">
        <v>182.5</v>
      </c>
      <c r="M21" s="15">
        <f>IFERROR(1-(1-K21/J21)^12,"")</f>
        <v>0.37718467026100932</v>
      </c>
      <c r="N21" s="15">
        <f>IFERROR(M21*L21/K21,"")</f>
        <v>0.15626833671426607</v>
      </c>
      <c r="O21" s="14">
        <v>2115</v>
      </c>
      <c r="P21" s="14">
        <v>768</v>
      </c>
      <c r="Q21" s="129">
        <f>P21/O21</f>
        <v>0.36312056737588655</v>
      </c>
      <c r="R21" s="41">
        <v>12909.75</v>
      </c>
      <c r="S21" s="14">
        <v>498.5</v>
      </c>
      <c r="T21" s="14">
        <v>202.25</v>
      </c>
      <c r="U21" s="15">
        <f>IFERROR(1-(1-S21/R21)^12,"")</f>
        <v>0.37659210397441756</v>
      </c>
      <c r="V21" s="15">
        <f>IFERROR(U21*T21/S21,"")</f>
        <v>0.15278987568470601</v>
      </c>
      <c r="W21" s="14">
        <v>2328</v>
      </c>
      <c r="X21" s="14">
        <v>813</v>
      </c>
      <c r="Y21" s="130">
        <f>X21/W21</f>
        <v>0.34922680412371132</v>
      </c>
    </row>
    <row r="22" spans="1:25" ht="15.75" thickBot="1">
      <c r="A22" s="28" t="s">
        <v>93</v>
      </c>
      <c r="B22" s="42">
        <v>116114.25</v>
      </c>
      <c r="C22" s="19">
        <v>4202.25</v>
      </c>
      <c r="D22" s="19">
        <v>2011.5</v>
      </c>
      <c r="E22" s="20">
        <f>IFERROR(1-(1-C22/B22)^12,"")</f>
        <v>0.35746967455591661</v>
      </c>
      <c r="F22" s="20">
        <f>IFERROR(E22*D22/C22,"")</f>
        <v>0.17111077407798828</v>
      </c>
      <c r="G22" s="19">
        <v>23892</v>
      </c>
      <c r="H22" s="19">
        <v>6762</v>
      </c>
      <c r="I22" s="127">
        <f>H22/G22</f>
        <v>0.28302360622802614</v>
      </c>
      <c r="J22" s="42">
        <v>118554.75</v>
      </c>
      <c r="K22" s="19">
        <v>4396.25</v>
      </c>
      <c r="L22" s="19">
        <v>2007.5</v>
      </c>
      <c r="M22" s="20">
        <f>IFERROR(1-(1-K22/J22)^12,"")</f>
        <v>0.36456440999303763</v>
      </c>
      <c r="N22" s="20">
        <f>IFERROR(M22*L22/K22,"")</f>
        <v>0.16647439364481617</v>
      </c>
      <c r="O22" s="19">
        <v>23217</v>
      </c>
      <c r="P22" s="19">
        <v>6939</v>
      </c>
      <c r="Q22" s="127">
        <f>P22/O22</f>
        <v>0.29887582374983845</v>
      </c>
      <c r="R22" s="42">
        <v>126275</v>
      </c>
      <c r="S22" s="19">
        <v>4342.75</v>
      </c>
      <c r="T22" s="19">
        <v>1844.25</v>
      </c>
      <c r="U22" s="20">
        <f>IFERROR(1-(1-S22/R22)^12,"")</f>
        <v>0.34292562890885792</v>
      </c>
      <c r="V22" s="20">
        <f>IFERROR(U22*T22/S22,"")</f>
        <v>0.14563136056995249</v>
      </c>
      <c r="W22" s="19">
        <v>21369</v>
      </c>
      <c r="X22" s="19">
        <v>5733</v>
      </c>
      <c r="Y22" s="128">
        <f>X22/W22</f>
        <v>0.2682858346202443</v>
      </c>
    </row>
    <row r="25" spans="1:25" ht="15" thickBot="1"/>
    <row r="26" spans="1:25" ht="15">
      <c r="A26" s="22"/>
      <c r="B26" s="434" t="s">
        <v>91</v>
      </c>
      <c r="C26" s="435"/>
      <c r="D26" s="435"/>
      <c r="E26" s="435"/>
      <c r="F26" s="435"/>
      <c r="G26" s="435"/>
      <c r="H26" s="435"/>
      <c r="I26" s="436"/>
      <c r="J26" s="434" t="s">
        <v>90</v>
      </c>
      <c r="K26" s="435"/>
      <c r="L26" s="435"/>
      <c r="M26" s="435"/>
      <c r="N26" s="435"/>
      <c r="O26" s="435"/>
      <c r="P26" s="435"/>
      <c r="Q26" s="436"/>
      <c r="R26" s="435" t="s">
        <v>89</v>
      </c>
      <c r="S26" s="435"/>
      <c r="T26" s="435"/>
      <c r="U26" s="435"/>
      <c r="V26" s="435"/>
      <c r="W26" s="435"/>
      <c r="X26" s="435"/>
      <c r="Y26" s="437"/>
    </row>
    <row r="27" spans="1:25" s="35" customFormat="1" ht="75">
      <c r="A27" s="23"/>
      <c r="B27" s="9" t="s">
        <v>95</v>
      </c>
      <c r="C27" s="10" t="s">
        <v>140</v>
      </c>
      <c r="D27" s="10" t="s">
        <v>141</v>
      </c>
      <c r="E27" s="10" t="s">
        <v>431</v>
      </c>
      <c r="F27" s="10" t="s">
        <v>430</v>
      </c>
      <c r="G27" s="24" t="s">
        <v>434</v>
      </c>
      <c r="H27" s="24" t="s">
        <v>435</v>
      </c>
      <c r="I27" s="123" t="s">
        <v>436</v>
      </c>
      <c r="J27" s="9" t="s">
        <v>95</v>
      </c>
      <c r="K27" s="10" t="s">
        <v>140</v>
      </c>
      <c r="L27" s="10" t="s">
        <v>141</v>
      </c>
      <c r="M27" s="10" t="s">
        <v>431</v>
      </c>
      <c r="N27" s="10" t="s">
        <v>430</v>
      </c>
      <c r="O27" s="24" t="s">
        <v>434</v>
      </c>
      <c r="P27" s="24" t="s">
        <v>435</v>
      </c>
      <c r="Q27" s="123" t="s">
        <v>118</v>
      </c>
      <c r="R27" s="9" t="s">
        <v>95</v>
      </c>
      <c r="S27" s="10" t="s">
        <v>140</v>
      </c>
      <c r="T27" s="10" t="s">
        <v>141</v>
      </c>
      <c r="U27" s="10" t="s">
        <v>431</v>
      </c>
      <c r="V27" s="10" t="s">
        <v>430</v>
      </c>
      <c r="W27" s="24" t="s">
        <v>434</v>
      </c>
      <c r="X27" s="24" t="s">
        <v>435</v>
      </c>
      <c r="Y27" s="124" t="s">
        <v>436</v>
      </c>
    </row>
    <row r="28" spans="1:25" ht="15">
      <c r="A28" s="30" t="s">
        <v>349</v>
      </c>
      <c r="B28" s="43">
        <v>8979</v>
      </c>
      <c r="C28" s="14">
        <v>143.25</v>
      </c>
      <c r="D28" s="14">
        <v>43.75</v>
      </c>
      <c r="E28" s="15">
        <f t="shared" ref="E28:E33" si="3">IFERROR(1-(1-C28/B28)^12,"")</f>
        <v>0.17551003553456412</v>
      </c>
      <c r="F28" s="15">
        <f t="shared" ref="F28:F33" si="4">IFERROR(E28*D28/C28,"")</f>
        <v>5.3602541393627787E-2</v>
      </c>
      <c r="G28" s="268">
        <v>516</v>
      </c>
      <c r="H28" s="268">
        <v>240</v>
      </c>
      <c r="I28" s="125">
        <f t="shared" ref="I28:I33" si="5">H28/G28</f>
        <v>0.46511627906976744</v>
      </c>
      <c r="J28" s="43">
        <v>8606.5</v>
      </c>
      <c r="K28" s="14">
        <v>144.25</v>
      </c>
      <c r="L28" s="14">
        <v>40.75</v>
      </c>
      <c r="M28" s="15">
        <f t="shared" ref="M28:M33" si="6">IFERROR(1-(1-K28/J28)^12,"")</f>
        <v>0.1835843121128492</v>
      </c>
      <c r="N28" s="15">
        <f t="shared" ref="N28:N33" si="7">IFERROR(M28*L28/K28,"")</f>
        <v>5.1861772745917536E-2</v>
      </c>
      <c r="O28" s="268">
        <v>483</v>
      </c>
      <c r="P28" s="268">
        <v>204</v>
      </c>
      <c r="Q28" s="125">
        <f t="shared" ref="Q28:Q33" si="8">P28/O28</f>
        <v>0.42236024844720499</v>
      </c>
      <c r="R28" s="43">
        <v>7160.75</v>
      </c>
      <c r="S28" s="14">
        <v>120.5</v>
      </c>
      <c r="T28" s="14">
        <v>37</v>
      </c>
      <c r="U28" s="15">
        <f t="shared" ref="U28:U33" si="9">IFERROR(1-(1-S28/R28)^12,"")</f>
        <v>0.18425422128018099</v>
      </c>
      <c r="V28" s="15">
        <f t="shared" ref="V28:V33" si="10">IFERROR(U28*T28/S28,"")</f>
        <v>5.6575984957399968E-2</v>
      </c>
      <c r="W28" s="268">
        <v>438</v>
      </c>
      <c r="X28" s="268">
        <v>180</v>
      </c>
      <c r="Y28" s="126">
        <f t="shared" ref="Y28:Y33" si="11">X28/W28</f>
        <v>0.41095890410958902</v>
      </c>
    </row>
    <row r="29" spans="1:25" ht="15">
      <c r="A29" s="23" t="s">
        <v>99</v>
      </c>
      <c r="B29" s="41">
        <v>73486</v>
      </c>
      <c r="C29" s="14">
        <v>1825.75</v>
      </c>
      <c r="D29" s="14">
        <v>897.25</v>
      </c>
      <c r="E29" s="15">
        <f t="shared" si="3"/>
        <v>0.26059135143702561</v>
      </c>
      <c r="F29" s="15">
        <f t="shared" si="4"/>
        <v>0.12806550189065929</v>
      </c>
      <c r="G29" s="14">
        <v>10749</v>
      </c>
      <c r="H29" s="14">
        <v>4545</v>
      </c>
      <c r="I29" s="129">
        <f t="shared" si="5"/>
        <v>0.42283003070053027</v>
      </c>
      <c r="J29" s="41">
        <v>89442.25</v>
      </c>
      <c r="K29" s="14">
        <v>2417.5</v>
      </c>
      <c r="L29" s="14">
        <v>1175.25</v>
      </c>
      <c r="M29" s="15">
        <f t="shared" si="6"/>
        <v>0.28021826298992891</v>
      </c>
      <c r="N29" s="15">
        <f t="shared" si="7"/>
        <v>0.13622606559624154</v>
      </c>
      <c r="O29" s="14">
        <v>14085</v>
      </c>
      <c r="P29" s="14">
        <v>6129</v>
      </c>
      <c r="Q29" s="129">
        <f t="shared" si="8"/>
        <v>0.4351437699680511</v>
      </c>
      <c r="R29" s="41">
        <v>94378.75</v>
      </c>
      <c r="S29" s="14">
        <v>1752.25</v>
      </c>
      <c r="T29" s="14">
        <v>737</v>
      </c>
      <c r="U29" s="15">
        <f t="shared" si="9"/>
        <v>0.2013943174544256</v>
      </c>
      <c r="V29" s="15">
        <f t="shared" si="10"/>
        <v>8.470686943296428E-2</v>
      </c>
      <c r="W29" s="14">
        <v>8835</v>
      </c>
      <c r="X29" s="14">
        <v>3762</v>
      </c>
      <c r="Y29" s="130">
        <f t="shared" si="11"/>
        <v>0.4258064516129032</v>
      </c>
    </row>
    <row r="30" spans="1:25" ht="15">
      <c r="A30" s="23" t="s">
        <v>101</v>
      </c>
      <c r="B30" s="41">
        <v>83237.5</v>
      </c>
      <c r="C30" s="14">
        <v>716</v>
      </c>
      <c r="D30" s="14">
        <v>71</v>
      </c>
      <c r="E30" s="15">
        <f t="shared" si="3"/>
        <v>9.8476549434863725E-2</v>
      </c>
      <c r="F30" s="15">
        <f t="shared" si="4"/>
        <v>9.765132695356598E-3</v>
      </c>
      <c r="G30" s="14">
        <v>825</v>
      </c>
      <c r="H30" s="14">
        <v>327</v>
      </c>
      <c r="I30" s="129">
        <f t="shared" si="5"/>
        <v>0.39636363636363636</v>
      </c>
      <c r="J30" s="41">
        <v>82739</v>
      </c>
      <c r="K30" s="14">
        <v>751</v>
      </c>
      <c r="L30" s="14">
        <v>72.75</v>
      </c>
      <c r="M30" s="15">
        <f t="shared" si="6"/>
        <v>0.10364447892102502</v>
      </c>
      <c r="N30" s="15">
        <f t="shared" si="7"/>
        <v>1.0040127618514741E-2</v>
      </c>
      <c r="O30" s="14">
        <v>846</v>
      </c>
      <c r="P30" s="14">
        <v>336</v>
      </c>
      <c r="Q30" s="129">
        <f t="shared" si="8"/>
        <v>0.3971631205673759</v>
      </c>
      <c r="R30" s="41">
        <v>83797</v>
      </c>
      <c r="S30" s="14">
        <v>671.5</v>
      </c>
      <c r="T30" s="14">
        <v>68.75</v>
      </c>
      <c r="U30" s="15">
        <f t="shared" si="9"/>
        <v>9.2033976331546974E-2</v>
      </c>
      <c r="V30" s="15">
        <f t="shared" si="10"/>
        <v>9.4226893116810938E-3</v>
      </c>
      <c r="W30" s="14">
        <v>801</v>
      </c>
      <c r="X30" s="14">
        <v>312</v>
      </c>
      <c r="Y30" s="130">
        <f t="shared" si="11"/>
        <v>0.38951310861423222</v>
      </c>
    </row>
    <row r="31" spans="1:25" ht="15">
      <c r="A31" s="23" t="s">
        <v>98</v>
      </c>
      <c r="B31" s="41">
        <v>60291.25</v>
      </c>
      <c r="C31" s="14">
        <v>1993</v>
      </c>
      <c r="D31" s="14">
        <v>759.5</v>
      </c>
      <c r="E31" s="15">
        <f t="shared" si="3"/>
        <v>0.33194108677006051</v>
      </c>
      <c r="F31" s="15">
        <f t="shared" si="4"/>
        <v>0.12649736849064774</v>
      </c>
      <c r="G31" s="14">
        <v>8886</v>
      </c>
      <c r="H31" s="14">
        <v>3144</v>
      </c>
      <c r="I31" s="129">
        <f t="shared" si="5"/>
        <v>0.35381498987170829</v>
      </c>
      <c r="J31" s="41">
        <v>62356</v>
      </c>
      <c r="K31" s="14">
        <v>2228</v>
      </c>
      <c r="L31" s="14">
        <v>837.25</v>
      </c>
      <c r="M31" s="15">
        <f t="shared" si="6"/>
        <v>0.35377743238971426</v>
      </c>
      <c r="N31" s="15">
        <f t="shared" si="7"/>
        <v>0.13294441439330712</v>
      </c>
      <c r="O31" s="14">
        <v>9834</v>
      </c>
      <c r="P31" s="14">
        <v>3456</v>
      </c>
      <c r="Q31" s="129">
        <f t="shared" si="8"/>
        <v>0.35143380109823064</v>
      </c>
      <c r="R31" s="41">
        <v>65257.75</v>
      </c>
      <c r="S31" s="14">
        <v>2408.25</v>
      </c>
      <c r="T31" s="14">
        <v>881.25</v>
      </c>
      <c r="U31" s="15">
        <f t="shared" si="9"/>
        <v>0.36315055568019428</v>
      </c>
      <c r="V31" s="15">
        <f t="shared" si="10"/>
        <v>0.13288754373224176</v>
      </c>
      <c r="W31" s="14">
        <v>10365</v>
      </c>
      <c r="X31" s="14">
        <v>3546</v>
      </c>
      <c r="Y31" s="130">
        <f t="shared" si="11"/>
        <v>0.34211287988422578</v>
      </c>
    </row>
    <row r="32" spans="1:25" ht="15">
      <c r="A32" s="23" t="s">
        <v>97</v>
      </c>
      <c r="B32" s="14">
        <v>76344</v>
      </c>
      <c r="C32" s="14">
        <v>5828.5</v>
      </c>
      <c r="D32" s="14">
        <v>3221</v>
      </c>
      <c r="E32" s="15">
        <f t="shared" si="3"/>
        <v>0.61441853743859465</v>
      </c>
      <c r="F32" s="15">
        <f t="shared" si="4"/>
        <v>0.33954569942347318</v>
      </c>
      <c r="G32" s="14">
        <v>38169</v>
      </c>
      <c r="H32" s="14">
        <v>13188</v>
      </c>
      <c r="I32" s="129">
        <f t="shared" si="5"/>
        <v>0.3455159946553486</v>
      </c>
      <c r="J32" s="14">
        <v>75276</v>
      </c>
      <c r="K32" s="14">
        <v>6154.75</v>
      </c>
      <c r="L32" s="14">
        <v>3300.25</v>
      </c>
      <c r="M32" s="15">
        <f t="shared" si="6"/>
        <v>0.64069720323111179</v>
      </c>
      <c r="N32" s="15">
        <f t="shared" si="7"/>
        <v>0.34354944473186999</v>
      </c>
      <c r="O32" s="14">
        <v>39186</v>
      </c>
      <c r="P32" s="14">
        <v>13758</v>
      </c>
      <c r="Q32" s="129">
        <f t="shared" si="8"/>
        <v>0.35109477874751188</v>
      </c>
      <c r="R32" s="14">
        <v>103384</v>
      </c>
      <c r="S32" s="14">
        <v>7629.25</v>
      </c>
      <c r="T32" s="14">
        <v>3878.25</v>
      </c>
      <c r="U32" s="15">
        <f t="shared" si="9"/>
        <v>0.60144896151355642</v>
      </c>
      <c r="V32" s="15">
        <f t="shared" si="10"/>
        <v>0.30574033292786978</v>
      </c>
      <c r="W32" s="14">
        <v>46083</v>
      </c>
      <c r="X32" s="14">
        <v>15285</v>
      </c>
      <c r="Y32" s="130">
        <f t="shared" si="11"/>
        <v>0.33168413514745132</v>
      </c>
    </row>
    <row r="33" spans="1:25" ht="15.75" thickBot="1">
      <c r="A33" s="28" t="s">
        <v>219</v>
      </c>
      <c r="B33" s="42">
        <v>2339</v>
      </c>
      <c r="C33" s="19">
        <v>424</v>
      </c>
      <c r="D33" s="19">
        <v>326.5</v>
      </c>
      <c r="E33" s="20">
        <f t="shared" si="3"/>
        <v>0.90928843118219294</v>
      </c>
      <c r="F33" s="20">
        <f t="shared" si="4"/>
        <v>0.70019498297402361</v>
      </c>
      <c r="G33" s="19">
        <v>3858</v>
      </c>
      <c r="H33" s="19">
        <v>831</v>
      </c>
      <c r="I33" s="127">
        <f t="shared" si="5"/>
        <v>0.21539657853810265</v>
      </c>
      <c r="J33" s="42">
        <v>3007.5</v>
      </c>
      <c r="K33" s="19">
        <v>471.75</v>
      </c>
      <c r="L33" s="19">
        <v>329.5</v>
      </c>
      <c r="M33" s="20">
        <f t="shared" si="6"/>
        <v>0.87093467547318748</v>
      </c>
      <c r="N33" s="20">
        <f t="shared" si="7"/>
        <v>0.60831579346775899</v>
      </c>
      <c r="O33" s="19">
        <v>3900</v>
      </c>
      <c r="P33" s="19">
        <v>966</v>
      </c>
      <c r="Q33" s="127">
        <f t="shared" si="8"/>
        <v>0.24769230769230768</v>
      </c>
      <c r="R33" s="42">
        <v>3332</v>
      </c>
      <c r="S33" s="19">
        <v>433.25</v>
      </c>
      <c r="T33" s="19">
        <v>268.25</v>
      </c>
      <c r="U33" s="20">
        <f t="shared" si="9"/>
        <v>0.81203835945096603</v>
      </c>
      <c r="V33" s="20">
        <f t="shared" si="10"/>
        <v>0.50277966514188488</v>
      </c>
      <c r="W33" s="19">
        <v>3177</v>
      </c>
      <c r="X33" s="19">
        <v>669</v>
      </c>
      <c r="Y33" s="128">
        <f t="shared" si="11"/>
        <v>0.210576015108593</v>
      </c>
    </row>
    <row r="37" spans="1:25" ht="15" thickBot="1"/>
    <row r="38" spans="1:25" ht="15">
      <c r="A38" s="22"/>
      <c r="B38" s="434" t="s">
        <v>91</v>
      </c>
      <c r="C38" s="435"/>
      <c r="D38" s="435"/>
      <c r="E38" s="435"/>
      <c r="F38" s="435"/>
      <c r="G38" s="435"/>
      <c r="H38" s="435"/>
      <c r="I38" s="436"/>
      <c r="J38" s="434" t="s">
        <v>90</v>
      </c>
      <c r="K38" s="435"/>
      <c r="L38" s="435"/>
      <c r="M38" s="435"/>
      <c r="N38" s="435"/>
      <c r="O38" s="435"/>
      <c r="P38" s="435"/>
      <c r="Q38" s="436"/>
      <c r="R38" s="435" t="s">
        <v>89</v>
      </c>
      <c r="S38" s="435"/>
      <c r="T38" s="435"/>
      <c r="U38" s="435"/>
      <c r="V38" s="435"/>
      <c r="W38" s="435"/>
      <c r="X38" s="435"/>
      <c r="Y38" s="437"/>
    </row>
    <row r="39" spans="1:25" s="35" customFormat="1" ht="75">
      <c r="A39" s="23"/>
      <c r="B39" s="9" t="s">
        <v>95</v>
      </c>
      <c r="C39" s="10" t="s">
        <v>140</v>
      </c>
      <c r="D39" s="10" t="s">
        <v>141</v>
      </c>
      <c r="E39" s="10" t="s">
        <v>431</v>
      </c>
      <c r="F39" s="10" t="s">
        <v>430</v>
      </c>
      <c r="G39" s="24" t="s">
        <v>434</v>
      </c>
      <c r="H39" s="24" t="s">
        <v>435</v>
      </c>
      <c r="I39" s="123" t="s">
        <v>436</v>
      </c>
      <c r="J39" s="9" t="s">
        <v>95</v>
      </c>
      <c r="K39" s="10" t="s">
        <v>140</v>
      </c>
      <c r="L39" s="10" t="s">
        <v>141</v>
      </c>
      <c r="M39" s="10" t="s">
        <v>431</v>
      </c>
      <c r="N39" s="10" t="s">
        <v>430</v>
      </c>
      <c r="O39" s="24" t="s">
        <v>434</v>
      </c>
      <c r="P39" s="24" t="s">
        <v>435</v>
      </c>
      <c r="Q39" s="123" t="s">
        <v>436</v>
      </c>
      <c r="R39" s="9" t="s">
        <v>95</v>
      </c>
      <c r="S39" s="10" t="s">
        <v>140</v>
      </c>
      <c r="T39" s="10" t="s">
        <v>141</v>
      </c>
      <c r="U39" s="10" t="s">
        <v>431</v>
      </c>
      <c r="V39" s="10" t="s">
        <v>430</v>
      </c>
      <c r="W39" s="24" t="s">
        <v>434</v>
      </c>
      <c r="X39" s="24" t="s">
        <v>435</v>
      </c>
      <c r="Y39" s="124" t="s">
        <v>436</v>
      </c>
    </row>
    <row r="40" spans="1:25" ht="15">
      <c r="A40" s="30" t="s">
        <v>123</v>
      </c>
      <c r="B40" s="43">
        <v>3166.5</v>
      </c>
      <c r="C40" s="14">
        <v>79.25</v>
      </c>
      <c r="D40" s="14">
        <v>18.5</v>
      </c>
      <c r="E40" s="15">
        <f>IFERROR(1-(1-C40/B40)^12,"")</f>
        <v>0.26225260745734691</v>
      </c>
      <c r="F40" s="15">
        <f>IFERROR(E40*D40/C40,"")</f>
        <v>6.1219851583103058E-2</v>
      </c>
      <c r="G40" s="268">
        <v>207</v>
      </c>
      <c r="H40" s="268">
        <v>33</v>
      </c>
      <c r="I40" s="125">
        <f>H40/G40</f>
        <v>0.15942028985507245</v>
      </c>
      <c r="J40" s="43">
        <v>3056.5</v>
      </c>
      <c r="K40" s="14">
        <v>79</v>
      </c>
      <c r="L40" s="14">
        <v>15.25</v>
      </c>
      <c r="M40" s="15">
        <f>IFERROR(1-(1-K40/J40)^12,"")</f>
        <v>0.26965436104309937</v>
      </c>
      <c r="N40" s="15">
        <f>IFERROR(M40*L40/K40,"")</f>
        <v>5.2053531720345124E-2</v>
      </c>
      <c r="O40" s="268">
        <v>168</v>
      </c>
      <c r="P40" s="268">
        <v>30</v>
      </c>
      <c r="Q40" s="125">
        <f>P40/O40</f>
        <v>0.17857142857142858</v>
      </c>
      <c r="R40" s="43">
        <v>3557</v>
      </c>
      <c r="S40" s="14">
        <v>129.75</v>
      </c>
      <c r="T40" s="14">
        <v>18.25</v>
      </c>
      <c r="U40" s="15">
        <f>IFERROR(1-(1-S40/R40)^12,"")</f>
        <v>0.35975965341622573</v>
      </c>
      <c r="V40" s="15">
        <f>IFERROR(U40*T40/S40,"")</f>
        <v>5.0602032176077991E-2</v>
      </c>
      <c r="W40" s="268">
        <v>192</v>
      </c>
      <c r="X40" s="268">
        <v>27</v>
      </c>
      <c r="Y40" s="126">
        <f>X40/W40</f>
        <v>0.140625</v>
      </c>
    </row>
    <row r="41" spans="1:25" ht="15">
      <c r="A41" s="23" t="s">
        <v>124</v>
      </c>
      <c r="B41" s="14">
        <v>12305.25</v>
      </c>
      <c r="C41" s="14">
        <v>846.5</v>
      </c>
      <c r="D41" s="14">
        <v>343.5</v>
      </c>
      <c r="E41" s="15">
        <f t="shared" ref="E41:E47" si="12">IFERROR(1-(1-C41/B41)^12,"")</f>
        <v>0.57483095808082507</v>
      </c>
      <c r="F41" s="15">
        <f t="shared" ref="F41:F47" si="13">IFERROR(E41*D41/C41,"")</f>
        <v>0.23325981583078964</v>
      </c>
      <c r="G41" s="14">
        <v>3957</v>
      </c>
      <c r="H41" s="14">
        <v>1014</v>
      </c>
      <c r="I41" s="129">
        <f t="shared" ref="I41:I48" si="14">H41/G41</f>
        <v>0.25625473843821078</v>
      </c>
      <c r="J41" s="14">
        <v>13549.25</v>
      </c>
      <c r="K41" s="14">
        <v>950.25</v>
      </c>
      <c r="L41" s="14">
        <v>370.25</v>
      </c>
      <c r="M41" s="15">
        <f t="shared" ref="M41:M47" si="15">IFERROR(1-(1-K41/J41)^12,"")</f>
        <v>0.58212168201749193</v>
      </c>
      <c r="N41" s="15">
        <f t="shared" ref="N41:N48" si="16">IFERROR(M41*L41/K41,"")</f>
        <v>0.22681457802365315</v>
      </c>
      <c r="O41" s="14">
        <v>4107</v>
      </c>
      <c r="P41" s="14">
        <v>1038</v>
      </c>
      <c r="Q41" s="129">
        <f t="shared" ref="Q41:Q48" si="17">P41/O41</f>
        <v>0.2527392257121987</v>
      </c>
      <c r="R41" s="14">
        <v>19123.5</v>
      </c>
      <c r="S41" s="14">
        <v>1361</v>
      </c>
      <c r="T41" s="14">
        <v>522</v>
      </c>
      <c r="U41" s="15">
        <f t="shared" ref="U41:U48" si="18">IFERROR(1-(1-S41/R41)^12,"")</f>
        <v>0.58767418212915001</v>
      </c>
      <c r="V41" s="15">
        <f t="shared" ref="V41:V48" si="19">IFERROR(U41*T41/S41,"")</f>
        <v>0.22539744531331102</v>
      </c>
      <c r="W41" s="14">
        <v>5883</v>
      </c>
      <c r="X41" s="14">
        <v>1332</v>
      </c>
      <c r="Y41" s="129">
        <f t="shared" ref="Y41:Y48" si="20">X41/W41</f>
        <v>0.22641509433962265</v>
      </c>
    </row>
    <row r="42" spans="1:25" ht="15">
      <c r="A42" s="23" t="s">
        <v>125</v>
      </c>
      <c r="B42" s="14">
        <v>40500.75</v>
      </c>
      <c r="C42" s="14">
        <v>2240.25</v>
      </c>
      <c r="D42" s="14">
        <v>1116.5</v>
      </c>
      <c r="E42" s="15">
        <f t="shared" si="12"/>
        <v>0.49481446475117297</v>
      </c>
      <c r="F42" s="15">
        <f t="shared" si="13"/>
        <v>0.24660656172064932</v>
      </c>
      <c r="G42" s="14">
        <v>13341</v>
      </c>
      <c r="H42" s="14">
        <v>4248</v>
      </c>
      <c r="I42" s="129">
        <f t="shared" si="14"/>
        <v>0.31841691027659097</v>
      </c>
      <c r="J42" s="14">
        <v>44131.25</v>
      </c>
      <c r="K42" s="14">
        <v>2493.5</v>
      </c>
      <c r="L42" s="14">
        <v>1177</v>
      </c>
      <c r="M42" s="15">
        <f t="shared" si="15"/>
        <v>0.50238634038226082</v>
      </c>
      <c r="N42" s="15">
        <f t="shared" si="16"/>
        <v>0.2371400531902631</v>
      </c>
      <c r="O42" s="14">
        <v>13815</v>
      </c>
      <c r="P42" s="14">
        <v>4521</v>
      </c>
      <c r="Q42" s="129">
        <f t="shared" si="17"/>
        <v>0.3272529858849077</v>
      </c>
      <c r="R42" s="14">
        <v>50795.75</v>
      </c>
      <c r="S42" s="14">
        <v>2898.75</v>
      </c>
      <c r="T42" s="14">
        <v>1289.75</v>
      </c>
      <c r="U42" s="15">
        <f t="shared" si="18"/>
        <v>0.50594963438432305</v>
      </c>
      <c r="V42" s="15">
        <f t="shared" si="19"/>
        <v>0.22511377005508604</v>
      </c>
      <c r="W42" s="14">
        <v>15213</v>
      </c>
      <c r="X42" s="14">
        <v>4422</v>
      </c>
      <c r="Y42" s="129">
        <f t="shared" si="20"/>
        <v>0.29067245119305857</v>
      </c>
    </row>
    <row r="43" spans="1:25" ht="15">
      <c r="A43" s="23" t="s">
        <v>126</v>
      </c>
      <c r="B43" s="14">
        <v>37417.5</v>
      </c>
      <c r="C43" s="14">
        <v>1627</v>
      </c>
      <c r="D43" s="14">
        <v>825</v>
      </c>
      <c r="E43" s="15">
        <f t="shared" si="12"/>
        <v>0.4134352241888174</v>
      </c>
      <c r="F43" s="15">
        <f t="shared" si="13"/>
        <v>0.20963986475462468</v>
      </c>
      <c r="G43" s="14">
        <v>9966</v>
      </c>
      <c r="H43" s="14">
        <v>3504</v>
      </c>
      <c r="I43" s="129">
        <f t="shared" si="14"/>
        <v>0.35159542444310654</v>
      </c>
      <c r="J43" s="14">
        <v>37228.25</v>
      </c>
      <c r="K43" s="14">
        <v>1676.5</v>
      </c>
      <c r="L43" s="14">
        <v>826</v>
      </c>
      <c r="M43" s="15">
        <f t="shared" si="15"/>
        <v>0.42474508291399482</v>
      </c>
      <c r="N43" s="15">
        <f t="shared" si="16"/>
        <v>0.20926897613299117</v>
      </c>
      <c r="O43" s="14">
        <v>9747</v>
      </c>
      <c r="P43" s="14">
        <v>3450</v>
      </c>
      <c r="Q43" s="129">
        <f t="shared" si="17"/>
        <v>0.35395506309633734</v>
      </c>
      <c r="R43" s="14">
        <v>40620</v>
      </c>
      <c r="S43" s="14">
        <v>1741.25</v>
      </c>
      <c r="T43" s="14">
        <v>812</v>
      </c>
      <c r="U43" s="15">
        <f t="shared" si="18"/>
        <v>0.40888974801413103</v>
      </c>
      <c r="V43" s="15">
        <f t="shared" si="19"/>
        <v>0.19067823424980582</v>
      </c>
      <c r="W43" s="14">
        <v>9519</v>
      </c>
      <c r="X43" s="14">
        <v>3384</v>
      </c>
      <c r="Y43" s="129">
        <f t="shared" si="20"/>
        <v>0.35549952726126693</v>
      </c>
    </row>
    <row r="44" spans="1:25" ht="15">
      <c r="A44" s="23" t="s">
        <v>127</v>
      </c>
      <c r="B44" s="14">
        <v>29926.5</v>
      </c>
      <c r="C44" s="14">
        <v>1139</v>
      </c>
      <c r="D44" s="14">
        <v>584.5</v>
      </c>
      <c r="E44" s="15">
        <f t="shared" si="12"/>
        <v>0.37226509300451127</v>
      </c>
      <c r="F44" s="15">
        <f t="shared" si="13"/>
        <v>0.19103507187105956</v>
      </c>
      <c r="G44" s="14">
        <v>7020</v>
      </c>
      <c r="H44" s="14">
        <v>2544</v>
      </c>
      <c r="I44" s="129">
        <f t="shared" si="14"/>
        <v>0.36239316239316238</v>
      </c>
      <c r="J44" s="14">
        <v>31434.25</v>
      </c>
      <c r="K44" s="14">
        <v>1259.5</v>
      </c>
      <c r="L44" s="14">
        <v>636</v>
      </c>
      <c r="M44" s="15">
        <f t="shared" si="15"/>
        <v>0.38780901012091717</v>
      </c>
      <c r="N44" s="15">
        <f t="shared" si="16"/>
        <v>0.19582892452314676</v>
      </c>
      <c r="O44" s="14">
        <v>7419</v>
      </c>
      <c r="P44" s="14">
        <v>2925</v>
      </c>
      <c r="Q44" s="129">
        <f t="shared" si="17"/>
        <v>0.39425798625151637</v>
      </c>
      <c r="R44" s="14">
        <v>35693.5</v>
      </c>
      <c r="S44" s="14">
        <v>1283.5</v>
      </c>
      <c r="T44" s="14">
        <v>621.25</v>
      </c>
      <c r="U44" s="15">
        <f t="shared" si="18"/>
        <v>0.35561348531971482</v>
      </c>
      <c r="V44" s="15">
        <f t="shared" si="19"/>
        <v>0.17212690125038788</v>
      </c>
      <c r="W44" s="14">
        <v>7236</v>
      </c>
      <c r="X44" s="14">
        <v>2772</v>
      </c>
      <c r="Y44" s="129">
        <f t="shared" si="20"/>
        <v>0.38308457711442784</v>
      </c>
    </row>
    <row r="45" spans="1:25" ht="15">
      <c r="A45" s="23" t="s">
        <v>128</v>
      </c>
      <c r="B45" s="41">
        <v>27410.25</v>
      </c>
      <c r="C45" s="14">
        <v>927.5</v>
      </c>
      <c r="D45" s="14">
        <v>493.25</v>
      </c>
      <c r="E45" s="15">
        <f t="shared" si="12"/>
        <v>0.33839160121717726</v>
      </c>
      <c r="F45" s="15">
        <f t="shared" si="13"/>
        <v>0.17995866016212689</v>
      </c>
      <c r="G45" s="14">
        <v>5907</v>
      </c>
      <c r="H45" s="14">
        <v>2226</v>
      </c>
      <c r="I45" s="129">
        <f t="shared" si="14"/>
        <v>0.37684103605891317</v>
      </c>
      <c r="J45" s="41">
        <v>30064.5</v>
      </c>
      <c r="K45" s="14">
        <v>1072.5</v>
      </c>
      <c r="L45" s="14">
        <v>582.25</v>
      </c>
      <c r="M45" s="15">
        <f t="shared" si="15"/>
        <v>0.35331872543114484</v>
      </c>
      <c r="N45" s="15">
        <f t="shared" si="16"/>
        <v>0.19181335933080101</v>
      </c>
      <c r="O45" s="14">
        <v>6771</v>
      </c>
      <c r="P45" s="14">
        <v>2757</v>
      </c>
      <c r="Q45" s="129">
        <f t="shared" si="17"/>
        <v>0.40717766947275141</v>
      </c>
      <c r="R45" s="41">
        <v>37670.25</v>
      </c>
      <c r="S45" s="14">
        <v>1197.75</v>
      </c>
      <c r="T45" s="14">
        <v>609.75</v>
      </c>
      <c r="U45" s="15">
        <f t="shared" si="18"/>
        <v>0.32141482653832365</v>
      </c>
      <c r="V45" s="15">
        <f t="shared" si="19"/>
        <v>0.16362570693528938</v>
      </c>
      <c r="W45" s="14">
        <v>7074</v>
      </c>
      <c r="X45" s="14">
        <v>2856</v>
      </c>
      <c r="Y45" s="129">
        <f t="shared" si="20"/>
        <v>0.40373197625106022</v>
      </c>
    </row>
    <row r="46" spans="1:25" ht="15">
      <c r="A46" s="23" t="s">
        <v>129</v>
      </c>
      <c r="B46" s="41">
        <v>29566.5</v>
      </c>
      <c r="C46" s="14">
        <v>892.5</v>
      </c>
      <c r="D46" s="14">
        <v>507.75</v>
      </c>
      <c r="E46" s="15">
        <f t="shared" si="12"/>
        <v>0.30775414034559967</v>
      </c>
      <c r="F46" s="15">
        <f t="shared" si="13"/>
        <v>0.17508365799493361</v>
      </c>
      <c r="G46" s="14">
        <v>6054</v>
      </c>
      <c r="H46" s="14">
        <v>2358</v>
      </c>
      <c r="I46" s="129">
        <f t="shared" si="14"/>
        <v>0.38949454905847375</v>
      </c>
      <c r="J46" s="41">
        <v>33984.75</v>
      </c>
      <c r="K46" s="14">
        <v>1097.25</v>
      </c>
      <c r="L46" s="14">
        <v>615.5</v>
      </c>
      <c r="M46" s="15">
        <f t="shared" si="15"/>
        <v>0.32553195387527112</v>
      </c>
      <c r="N46" s="15">
        <f t="shared" si="16"/>
        <v>0.18260644120321656</v>
      </c>
      <c r="O46" s="14">
        <v>7149</v>
      </c>
      <c r="P46" s="14">
        <v>2961</v>
      </c>
      <c r="Q46" s="129">
        <f t="shared" si="17"/>
        <v>0.41418380193033993</v>
      </c>
      <c r="R46" s="41">
        <v>38803.25</v>
      </c>
      <c r="S46" s="14">
        <v>1099.75</v>
      </c>
      <c r="T46" s="14">
        <v>584.5</v>
      </c>
      <c r="U46" s="15">
        <f t="shared" si="18"/>
        <v>0.29178880518021733</v>
      </c>
      <c r="V46" s="15">
        <f t="shared" si="19"/>
        <v>0.15508120629946537</v>
      </c>
      <c r="W46" s="14">
        <v>6780</v>
      </c>
      <c r="X46" s="14">
        <v>2664</v>
      </c>
      <c r="Y46" s="129">
        <f t="shared" si="20"/>
        <v>0.39292035398230091</v>
      </c>
    </row>
    <row r="47" spans="1:25" ht="15">
      <c r="A47" s="23" t="s">
        <v>130</v>
      </c>
      <c r="B47" s="41">
        <v>30922.5</v>
      </c>
      <c r="C47" s="14">
        <v>834.25</v>
      </c>
      <c r="D47" s="14">
        <v>474.25</v>
      </c>
      <c r="E47" s="15">
        <f t="shared" si="12"/>
        <v>0.27977537040265876</v>
      </c>
      <c r="F47" s="15">
        <f t="shared" si="13"/>
        <v>0.15904521356123574</v>
      </c>
      <c r="G47" s="14">
        <v>5679</v>
      </c>
      <c r="H47" s="14">
        <v>2160</v>
      </c>
      <c r="I47" s="129">
        <f t="shared" si="14"/>
        <v>0.38034865293185421</v>
      </c>
      <c r="J47" s="41">
        <v>33218.75</v>
      </c>
      <c r="K47" s="14">
        <v>990.5</v>
      </c>
      <c r="L47" s="14">
        <v>547.5</v>
      </c>
      <c r="M47" s="15">
        <f t="shared" si="15"/>
        <v>0.30458948667075481</v>
      </c>
      <c r="N47" s="15">
        <f t="shared" si="16"/>
        <v>0.16836218470695433</v>
      </c>
      <c r="O47" s="14">
        <v>6345</v>
      </c>
      <c r="P47" s="14">
        <v>2586</v>
      </c>
      <c r="Q47" s="129">
        <f t="shared" si="17"/>
        <v>0.40756501182033095</v>
      </c>
      <c r="R47" s="41">
        <v>37009.75</v>
      </c>
      <c r="S47" s="14">
        <v>976</v>
      </c>
      <c r="T47" s="14">
        <v>526.25</v>
      </c>
      <c r="U47" s="15">
        <f t="shared" si="18"/>
        <v>0.27436250424563113</v>
      </c>
      <c r="V47" s="15">
        <f t="shared" si="19"/>
        <v>0.14793367608531086</v>
      </c>
      <c r="W47" s="14">
        <v>6117</v>
      </c>
      <c r="X47" s="14">
        <v>2379</v>
      </c>
      <c r="Y47" s="129">
        <f t="shared" si="20"/>
        <v>0.38891613536047082</v>
      </c>
    </row>
    <row r="48" spans="1:25" ht="15">
      <c r="A48" s="23" t="s">
        <v>131</v>
      </c>
      <c r="B48" s="41">
        <v>31643.5</v>
      </c>
      <c r="C48" s="14">
        <v>757.75</v>
      </c>
      <c r="D48" s="14">
        <v>426.5</v>
      </c>
      <c r="E48" s="15">
        <f>IFERROR(1-(1-C48/B48)^12,"")</f>
        <v>0.25237527031090001</v>
      </c>
      <c r="F48" s="15">
        <f>IFERROR(E48*D48/C48,"")</f>
        <v>0.14204955828122581</v>
      </c>
      <c r="G48" s="14">
        <v>5088</v>
      </c>
      <c r="H48" s="14">
        <v>2010</v>
      </c>
      <c r="I48" s="129">
        <f t="shared" si="14"/>
        <v>0.39504716981132076</v>
      </c>
      <c r="J48" s="41">
        <v>32963.75</v>
      </c>
      <c r="K48" s="14">
        <v>873.25</v>
      </c>
      <c r="L48" s="14">
        <v>473</v>
      </c>
      <c r="M48" s="15">
        <f>IFERROR(1-(1-K48/J48)^12,"")</f>
        <v>0.27543314203650238</v>
      </c>
      <c r="N48" s="15">
        <f t="shared" si="16"/>
        <v>0.14918966639938808</v>
      </c>
      <c r="O48" s="14">
        <v>5484</v>
      </c>
      <c r="P48" s="14">
        <v>2139</v>
      </c>
      <c r="Q48" s="129">
        <f t="shared" si="17"/>
        <v>0.39004376367614879</v>
      </c>
      <c r="R48" s="41">
        <v>32313.25</v>
      </c>
      <c r="S48" s="14">
        <v>781.25</v>
      </c>
      <c r="T48" s="14">
        <v>415.5</v>
      </c>
      <c r="U48" s="15">
        <f t="shared" si="18"/>
        <v>0.25449505793197236</v>
      </c>
      <c r="V48" s="15">
        <f t="shared" si="19"/>
        <v>0.13535065161054016</v>
      </c>
      <c r="W48" s="14">
        <v>4857</v>
      </c>
      <c r="X48" s="14">
        <v>1833</v>
      </c>
      <c r="Y48" s="129">
        <f t="shared" si="20"/>
        <v>0.37739345274861025</v>
      </c>
    </row>
    <row r="49" spans="1:25" ht="15">
      <c r="A49" s="23" t="s">
        <v>132</v>
      </c>
      <c r="B49" s="14">
        <v>30421.75</v>
      </c>
      <c r="C49" s="14">
        <v>619.25</v>
      </c>
      <c r="D49" s="14">
        <v>324.25</v>
      </c>
      <c r="E49" s="15">
        <f>IFERROR(1-(1-C49/B49)^12,"")</f>
        <v>0.21869241051165156</v>
      </c>
      <c r="F49" s="15">
        <f>IFERROR(E49*D49/C49,"")</f>
        <v>0.11451112492273399</v>
      </c>
      <c r="G49" s="14">
        <v>3876</v>
      </c>
      <c r="H49" s="14">
        <v>1476</v>
      </c>
      <c r="I49" s="129">
        <f>H49/G49</f>
        <v>0.38080495356037153</v>
      </c>
      <c r="J49" s="14">
        <v>29926.5</v>
      </c>
      <c r="K49" s="14">
        <v>664.25</v>
      </c>
      <c r="L49" s="14">
        <v>323</v>
      </c>
      <c r="M49" s="15">
        <f>IFERROR(1-(1-K49/J49)^12,"")</f>
        <v>0.23612646447688002</v>
      </c>
      <c r="N49" s="15">
        <f>IFERROR(M49*L49/K49,"")</f>
        <v>0.11481949270008618</v>
      </c>
      <c r="O49" s="14">
        <v>3774</v>
      </c>
      <c r="P49" s="14">
        <v>1461</v>
      </c>
      <c r="Q49" s="129">
        <f>P49/O49</f>
        <v>0.38712241653418122</v>
      </c>
      <c r="R49" s="14">
        <v>29368.25</v>
      </c>
      <c r="S49" s="14">
        <v>586</v>
      </c>
      <c r="T49" s="14">
        <v>287.5</v>
      </c>
      <c r="U49" s="15">
        <f>IFERROR(1-(1-S49/R49)^12,"")</f>
        <v>0.21483655569545901</v>
      </c>
      <c r="V49" s="15">
        <f>IFERROR(U49*T49/S49,"")</f>
        <v>0.10540189379256736</v>
      </c>
      <c r="W49" s="14">
        <v>3327</v>
      </c>
      <c r="X49" s="14">
        <v>1182</v>
      </c>
      <c r="Y49" s="130">
        <f>X49/W49</f>
        <v>0.35527502254283139</v>
      </c>
    </row>
    <row r="50" spans="1:25" ht="15.75" thickBot="1">
      <c r="A50" s="28" t="s">
        <v>133</v>
      </c>
      <c r="B50" s="42">
        <v>30757.25</v>
      </c>
      <c r="C50" s="19">
        <v>490</v>
      </c>
      <c r="D50" s="19">
        <v>205</v>
      </c>
      <c r="E50" s="20">
        <f>IFERROR(1-(1-C50/B50)^12,"")</f>
        <v>0.17528188289610946</v>
      </c>
      <c r="F50" s="20">
        <f>IFERROR(E50*D50/C50,"")</f>
        <v>7.333221631367845E-2</v>
      </c>
      <c r="G50" s="19">
        <v>1905</v>
      </c>
      <c r="H50" s="19">
        <v>699</v>
      </c>
      <c r="I50" s="127">
        <f>H50/G50</f>
        <v>0.3669291338582677</v>
      </c>
      <c r="J50" s="42">
        <v>31207.5</v>
      </c>
      <c r="K50" s="19">
        <v>511.5</v>
      </c>
      <c r="L50" s="19">
        <v>189.75</v>
      </c>
      <c r="M50" s="20">
        <f>IFERROR(1-(1-K50/J50)^12,"")</f>
        <v>0.17988702283276781</v>
      </c>
      <c r="N50" s="20">
        <f>IFERROR(M50*L50/K50,"")</f>
        <v>6.6732282663768697E-2</v>
      </c>
      <c r="O50" s="19">
        <v>1731</v>
      </c>
      <c r="P50" s="19">
        <v>609</v>
      </c>
      <c r="Q50" s="127">
        <f>P50/O50</f>
        <v>0.35181975736568455</v>
      </c>
      <c r="R50" s="42">
        <v>31690.5</v>
      </c>
      <c r="S50" s="19">
        <v>488</v>
      </c>
      <c r="T50" s="19">
        <v>183.75</v>
      </c>
      <c r="U50" s="20">
        <f>IFERROR(1-(1-S50/R50)^12,"")</f>
        <v>0.16991301243631474</v>
      </c>
      <c r="V50" s="20">
        <f>IFERROR(U50*T50/S50,"")</f>
        <v>6.3978516465518095E-2</v>
      </c>
      <c r="W50" s="19">
        <v>1605</v>
      </c>
      <c r="X50" s="19">
        <v>567</v>
      </c>
      <c r="Y50" s="128">
        <f>X50/W50</f>
        <v>0.35327102803738319</v>
      </c>
    </row>
    <row r="55" spans="1:25" ht="15" thickBot="1"/>
    <row r="56" spans="1:25" ht="15">
      <c r="A56" s="22"/>
      <c r="B56" s="434" t="s">
        <v>91</v>
      </c>
      <c r="C56" s="435"/>
      <c r="D56" s="435"/>
      <c r="E56" s="435"/>
      <c r="F56" s="435"/>
      <c r="G56" s="435"/>
      <c r="H56" s="435"/>
      <c r="I56" s="436"/>
      <c r="J56" s="434" t="s">
        <v>90</v>
      </c>
      <c r="K56" s="435"/>
      <c r="L56" s="435"/>
      <c r="M56" s="435"/>
      <c r="N56" s="435"/>
      <c r="O56" s="435"/>
      <c r="P56" s="435"/>
      <c r="Q56" s="436"/>
      <c r="R56" s="435" t="s">
        <v>89</v>
      </c>
      <c r="S56" s="435"/>
      <c r="T56" s="435"/>
      <c r="U56" s="435"/>
      <c r="V56" s="435"/>
      <c r="W56" s="435"/>
      <c r="X56" s="435"/>
      <c r="Y56" s="437"/>
    </row>
    <row r="57" spans="1:25" s="35" customFormat="1" ht="75">
      <c r="A57" s="23"/>
      <c r="B57" s="9" t="s">
        <v>95</v>
      </c>
      <c r="C57" s="10" t="s">
        <v>140</v>
      </c>
      <c r="D57" s="10" t="s">
        <v>141</v>
      </c>
      <c r="E57" s="10" t="s">
        <v>431</v>
      </c>
      <c r="F57" s="10" t="s">
        <v>430</v>
      </c>
      <c r="G57" s="24" t="s">
        <v>434</v>
      </c>
      <c r="H57" s="24" t="s">
        <v>435</v>
      </c>
      <c r="I57" s="123" t="s">
        <v>436</v>
      </c>
      <c r="J57" s="9" t="s">
        <v>95</v>
      </c>
      <c r="K57" s="10" t="s">
        <v>140</v>
      </c>
      <c r="L57" s="10" t="s">
        <v>141</v>
      </c>
      <c r="M57" s="10" t="s">
        <v>431</v>
      </c>
      <c r="N57" s="10" t="s">
        <v>430</v>
      </c>
      <c r="O57" s="24" t="s">
        <v>434</v>
      </c>
      <c r="P57" s="24" t="s">
        <v>435</v>
      </c>
      <c r="Q57" s="123" t="s">
        <v>436</v>
      </c>
      <c r="R57" s="9" t="s">
        <v>95</v>
      </c>
      <c r="S57" s="10" t="s">
        <v>140</v>
      </c>
      <c r="T57" s="10" t="s">
        <v>141</v>
      </c>
      <c r="U57" s="10" t="s">
        <v>431</v>
      </c>
      <c r="V57" s="10" t="s">
        <v>430</v>
      </c>
      <c r="W57" s="24" t="s">
        <v>434</v>
      </c>
      <c r="X57" s="24" t="s">
        <v>435</v>
      </c>
      <c r="Y57" s="124" t="s">
        <v>436</v>
      </c>
    </row>
    <row r="58" spans="1:25" ht="15">
      <c r="A58" s="356" t="s">
        <v>116</v>
      </c>
      <c r="B58" s="43">
        <v>31617</v>
      </c>
      <c r="C58" s="14">
        <v>1099</v>
      </c>
      <c r="D58" s="14">
        <v>544.25</v>
      </c>
      <c r="E58" s="15">
        <f t="shared" ref="E58:E73" si="21">IFERROR(1-(1-C58/B58)^12,"")</f>
        <v>0.34592897061787231</v>
      </c>
      <c r="F58" s="15">
        <f t="shared" ref="F58:F73" si="22">IFERROR(E58*D58/C58,"")</f>
        <v>0.17131195837923296</v>
      </c>
      <c r="G58" s="268">
        <v>6465</v>
      </c>
      <c r="H58" s="268">
        <v>2775</v>
      </c>
      <c r="I58" s="125">
        <f t="shared" ref="I58:I73" si="23">H58/G58</f>
        <v>0.42923433874709976</v>
      </c>
      <c r="J58" s="43">
        <v>32080.5</v>
      </c>
      <c r="K58" s="14">
        <v>1176</v>
      </c>
      <c r="L58" s="14">
        <v>565</v>
      </c>
      <c r="M58" s="15">
        <f t="shared" ref="M58:M73" si="24">IFERROR(1-(1-K58/J58)^12,"")</f>
        <v>0.36119674969944215</v>
      </c>
      <c r="N58" s="15">
        <f t="shared" ref="N58:N73" si="25">IFERROR(M58*L58/K58,"")</f>
        <v>0.17353415270423878</v>
      </c>
      <c r="O58" s="268">
        <v>6516</v>
      </c>
      <c r="P58" s="268">
        <v>2724</v>
      </c>
      <c r="Q58" s="125">
        <f t="shared" ref="Q58:Q73" si="26">P58/O58</f>
        <v>0.41804788213627991</v>
      </c>
      <c r="R58" s="43">
        <v>34518</v>
      </c>
      <c r="S58" s="14">
        <v>1253.5</v>
      </c>
      <c r="T58" s="14">
        <v>570.5</v>
      </c>
      <c r="U58" s="15">
        <f t="shared" ref="U58:U73" si="27">IFERROR(1-(1-S58/R58)^12,"")</f>
        <v>0.35845886773586433</v>
      </c>
      <c r="V58" s="15">
        <f t="shared" ref="V58:V73" si="28">IFERROR(U58*T58/S58,"")</f>
        <v>0.16314382452597576</v>
      </c>
      <c r="W58" s="268">
        <v>6558</v>
      </c>
      <c r="X58" s="268">
        <v>2637</v>
      </c>
      <c r="Y58" s="126">
        <f t="shared" ref="Y58:Y73" si="29">X58/W58</f>
        <v>0.40210430009149128</v>
      </c>
    </row>
    <row r="59" spans="1:25" ht="15">
      <c r="A59" s="357" t="s">
        <v>106</v>
      </c>
      <c r="B59" s="14">
        <v>89544.5</v>
      </c>
      <c r="C59" s="14">
        <v>3163.25</v>
      </c>
      <c r="D59" s="14">
        <v>1423.25</v>
      </c>
      <c r="E59" s="15">
        <f t="shared" si="21"/>
        <v>0.35051844404894661</v>
      </c>
      <c r="F59" s="15">
        <f t="shared" si="22"/>
        <v>0.15770975278358121</v>
      </c>
      <c r="G59" s="14">
        <v>16998</v>
      </c>
      <c r="H59" s="14">
        <v>6765</v>
      </c>
      <c r="I59" s="129">
        <f t="shared" si="23"/>
        <v>0.39798799858806916</v>
      </c>
      <c r="J59" s="14">
        <v>100003.75</v>
      </c>
      <c r="K59" s="14">
        <v>3702.75</v>
      </c>
      <c r="L59" s="14">
        <v>1615</v>
      </c>
      <c r="M59" s="15">
        <f t="shared" si="24"/>
        <v>0.3641215102999843</v>
      </c>
      <c r="N59" s="15">
        <f t="shared" si="25"/>
        <v>0.15881607970683265</v>
      </c>
      <c r="O59" s="14">
        <v>18396</v>
      </c>
      <c r="P59" s="14">
        <v>7851</v>
      </c>
      <c r="Q59" s="129">
        <f t="shared" si="26"/>
        <v>0.42677756033920417</v>
      </c>
      <c r="R59" s="14">
        <v>113398</v>
      </c>
      <c r="S59" s="14">
        <v>3937</v>
      </c>
      <c r="T59" s="14">
        <v>1587.5</v>
      </c>
      <c r="U59" s="15">
        <f t="shared" si="27"/>
        <v>0.3455926069236428</v>
      </c>
      <c r="V59" s="15">
        <f t="shared" si="28"/>
        <v>0.13935185763050112</v>
      </c>
      <c r="W59" s="14">
        <v>18156</v>
      </c>
      <c r="X59" s="14">
        <v>7506</v>
      </c>
      <c r="Y59" s="130">
        <f t="shared" si="29"/>
        <v>0.4134170522141441</v>
      </c>
    </row>
    <row r="60" spans="1:25" ht="15">
      <c r="A60" s="357" t="s">
        <v>109</v>
      </c>
      <c r="B60" s="14">
        <v>3541.25</v>
      </c>
      <c r="C60" s="14">
        <v>124.25</v>
      </c>
      <c r="D60" s="14">
        <v>63.75</v>
      </c>
      <c r="E60" s="15">
        <f t="shared" si="21"/>
        <v>0.34858058943249093</v>
      </c>
      <c r="F60" s="15">
        <f t="shared" si="22"/>
        <v>0.17884919578528208</v>
      </c>
      <c r="G60" s="14">
        <v>753</v>
      </c>
      <c r="H60" s="14">
        <v>288</v>
      </c>
      <c r="I60" s="129">
        <f t="shared" si="23"/>
        <v>0.38247011952191234</v>
      </c>
      <c r="J60" s="14">
        <v>3851</v>
      </c>
      <c r="K60" s="14">
        <v>146</v>
      </c>
      <c r="L60" s="14">
        <v>74.75</v>
      </c>
      <c r="M60" s="15">
        <f t="shared" si="24"/>
        <v>0.371107632022455</v>
      </c>
      <c r="N60" s="15">
        <f t="shared" si="25"/>
        <v>0.19000202392930488</v>
      </c>
      <c r="O60" s="14">
        <v>882</v>
      </c>
      <c r="P60" s="14">
        <v>300</v>
      </c>
      <c r="Q60" s="129">
        <f t="shared" si="26"/>
        <v>0.3401360544217687</v>
      </c>
      <c r="R60" s="14">
        <v>4093.75</v>
      </c>
      <c r="S60" s="14">
        <v>144.25</v>
      </c>
      <c r="T60" s="14">
        <v>68</v>
      </c>
      <c r="U60" s="15">
        <f t="shared" si="27"/>
        <v>0.3497960404238637</v>
      </c>
      <c r="V60" s="15">
        <f t="shared" si="28"/>
        <v>0.16489518716688203</v>
      </c>
      <c r="W60" s="14">
        <v>786</v>
      </c>
      <c r="X60" s="14">
        <v>261</v>
      </c>
      <c r="Y60" s="130">
        <f t="shared" si="29"/>
        <v>0.33206106870229007</v>
      </c>
    </row>
    <row r="61" spans="1:25" ht="15">
      <c r="A61" s="357" t="s">
        <v>117</v>
      </c>
      <c r="B61" s="41">
        <v>2549.75</v>
      </c>
      <c r="C61" s="14">
        <v>86.5</v>
      </c>
      <c r="D61" s="14">
        <v>42.75</v>
      </c>
      <c r="E61" s="15">
        <f t="shared" si="21"/>
        <v>0.33910769985703693</v>
      </c>
      <c r="F61" s="15">
        <f t="shared" si="22"/>
        <v>0.1675936898137379</v>
      </c>
      <c r="G61" s="14">
        <v>498</v>
      </c>
      <c r="H61" s="14">
        <v>189</v>
      </c>
      <c r="I61" s="129">
        <f t="shared" si="23"/>
        <v>0.37951807228915663</v>
      </c>
      <c r="J61" s="41">
        <v>2464</v>
      </c>
      <c r="K61" s="14">
        <v>92.25</v>
      </c>
      <c r="L61" s="14">
        <v>46.5</v>
      </c>
      <c r="M61" s="15">
        <f t="shared" si="24"/>
        <v>0.36738648021584874</v>
      </c>
      <c r="N61" s="15">
        <f t="shared" si="25"/>
        <v>0.18518668108441158</v>
      </c>
      <c r="O61" s="14">
        <v>528</v>
      </c>
      <c r="P61" s="14">
        <v>189</v>
      </c>
      <c r="Q61" s="129">
        <f t="shared" si="26"/>
        <v>0.35795454545454547</v>
      </c>
      <c r="R61" s="41">
        <v>2508</v>
      </c>
      <c r="S61" s="14">
        <v>90.75</v>
      </c>
      <c r="T61" s="14">
        <v>45.75</v>
      </c>
      <c r="U61" s="15">
        <f t="shared" si="27"/>
        <v>0.35741817013813038</v>
      </c>
      <c r="V61" s="15">
        <f t="shared" si="28"/>
        <v>0.18018601965641284</v>
      </c>
      <c r="W61" s="14">
        <v>528</v>
      </c>
      <c r="X61" s="14">
        <v>189</v>
      </c>
      <c r="Y61" s="130">
        <f t="shared" si="29"/>
        <v>0.35795454545454547</v>
      </c>
    </row>
    <row r="62" spans="1:25" ht="15">
      <c r="A62" s="357" t="s">
        <v>107</v>
      </c>
      <c r="B62" s="14">
        <v>28615.75</v>
      </c>
      <c r="C62" s="14">
        <v>917.75</v>
      </c>
      <c r="D62" s="14">
        <v>473.5</v>
      </c>
      <c r="E62" s="15">
        <f t="shared" si="21"/>
        <v>0.32373122480758587</v>
      </c>
      <c r="F62" s="15">
        <f t="shared" si="22"/>
        <v>0.16702450007779016</v>
      </c>
      <c r="G62" s="14">
        <v>5604</v>
      </c>
      <c r="H62" s="14">
        <v>2061</v>
      </c>
      <c r="I62" s="129">
        <f t="shared" si="23"/>
        <v>0.36777301927194861</v>
      </c>
      <c r="J62" s="14">
        <v>29765.75</v>
      </c>
      <c r="K62" s="14">
        <v>1135.25</v>
      </c>
      <c r="L62" s="14">
        <v>595</v>
      </c>
      <c r="M62" s="15">
        <f t="shared" si="24"/>
        <v>0.372887824549891</v>
      </c>
      <c r="N62" s="15">
        <f t="shared" si="25"/>
        <v>0.19543559181430095</v>
      </c>
      <c r="O62" s="14">
        <v>6984</v>
      </c>
      <c r="P62" s="14">
        <v>2709</v>
      </c>
      <c r="Q62" s="129">
        <f t="shared" si="26"/>
        <v>0.38788659793814434</v>
      </c>
      <c r="R62" s="14">
        <v>39908.25</v>
      </c>
      <c r="S62" s="14">
        <v>1406.25</v>
      </c>
      <c r="T62" s="14">
        <v>721</v>
      </c>
      <c r="U62" s="15">
        <f t="shared" si="27"/>
        <v>0.34979954889615916</v>
      </c>
      <c r="V62" s="15">
        <f t="shared" si="28"/>
        <v>0.17934611538071521</v>
      </c>
      <c r="W62" s="14">
        <v>8424</v>
      </c>
      <c r="X62" s="14">
        <v>3237</v>
      </c>
      <c r="Y62" s="130">
        <f t="shared" si="29"/>
        <v>0.38425925925925924</v>
      </c>
    </row>
    <row r="63" spans="1:25" ht="15">
      <c r="A63" s="357" t="s">
        <v>111</v>
      </c>
      <c r="B63" s="14">
        <v>11576.75</v>
      </c>
      <c r="C63" s="14">
        <v>455.25</v>
      </c>
      <c r="D63" s="14">
        <v>244.5</v>
      </c>
      <c r="E63" s="15">
        <f t="shared" si="21"/>
        <v>0.38209666873105419</v>
      </c>
      <c r="F63" s="15">
        <f t="shared" si="22"/>
        <v>0.20521171994452003</v>
      </c>
      <c r="G63" s="14">
        <v>2910</v>
      </c>
      <c r="H63" s="14">
        <v>1041</v>
      </c>
      <c r="I63" s="129">
        <f t="shared" si="23"/>
        <v>0.3577319587628866</v>
      </c>
      <c r="J63" s="14">
        <v>11881.75</v>
      </c>
      <c r="K63" s="14">
        <v>472.5</v>
      </c>
      <c r="L63" s="14">
        <v>240</v>
      </c>
      <c r="M63" s="15">
        <f t="shared" si="24"/>
        <v>0.38550233818715163</v>
      </c>
      <c r="N63" s="15">
        <f t="shared" si="25"/>
        <v>0.19581071146014051</v>
      </c>
      <c r="O63" s="14">
        <v>2793</v>
      </c>
      <c r="P63" s="14">
        <v>1020</v>
      </c>
      <c r="Q63" s="129">
        <f t="shared" si="26"/>
        <v>0.36519871106337271</v>
      </c>
      <c r="R63" s="14">
        <v>12739</v>
      </c>
      <c r="S63" s="14">
        <v>519</v>
      </c>
      <c r="T63" s="14">
        <v>269.75</v>
      </c>
      <c r="U63" s="15">
        <f t="shared" si="27"/>
        <v>0.39294167462747231</v>
      </c>
      <c r="V63" s="15">
        <f t="shared" si="28"/>
        <v>0.20423124610936544</v>
      </c>
      <c r="W63" s="14">
        <v>3144</v>
      </c>
      <c r="X63" s="14">
        <v>981</v>
      </c>
      <c r="Y63" s="130">
        <f t="shared" si="29"/>
        <v>0.31202290076335876</v>
      </c>
    </row>
    <row r="64" spans="1:25" ht="15">
      <c r="A64" s="357" t="s">
        <v>113</v>
      </c>
      <c r="B64" s="41">
        <v>7967.5</v>
      </c>
      <c r="C64" s="14">
        <v>242.5</v>
      </c>
      <c r="D64" s="14">
        <v>115.5</v>
      </c>
      <c r="E64" s="15">
        <f t="shared" si="21"/>
        <v>0.30989211207807932</v>
      </c>
      <c r="F64" s="15">
        <f t="shared" si="22"/>
        <v>0.14759809874234292</v>
      </c>
      <c r="G64" s="14">
        <v>1359</v>
      </c>
      <c r="H64" s="14">
        <v>483</v>
      </c>
      <c r="I64" s="129">
        <f t="shared" si="23"/>
        <v>0.35540838852097129</v>
      </c>
      <c r="J64" s="41">
        <v>7607.5</v>
      </c>
      <c r="K64" s="14">
        <v>288</v>
      </c>
      <c r="L64" s="14">
        <v>140</v>
      </c>
      <c r="M64" s="15">
        <f t="shared" si="24"/>
        <v>0.3706772248852539</v>
      </c>
      <c r="N64" s="15">
        <f t="shared" si="25"/>
        <v>0.180190317652554</v>
      </c>
      <c r="O64" s="14">
        <v>1638</v>
      </c>
      <c r="P64" s="14">
        <v>594</v>
      </c>
      <c r="Q64" s="129">
        <f t="shared" si="26"/>
        <v>0.36263736263736263</v>
      </c>
      <c r="R64" s="41">
        <v>8632.5</v>
      </c>
      <c r="S64" s="14">
        <v>314.75</v>
      </c>
      <c r="T64" s="14">
        <v>148.75</v>
      </c>
      <c r="U64" s="15">
        <f t="shared" si="27"/>
        <v>0.35962950813051653</v>
      </c>
      <c r="V64" s="15">
        <f t="shared" si="28"/>
        <v>0.16995993434285728</v>
      </c>
      <c r="W64" s="14">
        <v>1740</v>
      </c>
      <c r="X64" s="14">
        <v>558</v>
      </c>
      <c r="Y64" s="130">
        <f t="shared" si="29"/>
        <v>0.32068965517241377</v>
      </c>
    </row>
    <row r="65" spans="1:25" ht="15">
      <c r="A65" s="357" t="s">
        <v>115</v>
      </c>
      <c r="B65" s="41">
        <v>34464</v>
      </c>
      <c r="C65" s="14">
        <v>1217.25</v>
      </c>
      <c r="D65" s="14">
        <v>594.5</v>
      </c>
      <c r="E65" s="15">
        <f t="shared" si="21"/>
        <v>0.35046554522346807</v>
      </c>
      <c r="F65" s="15">
        <f t="shared" si="22"/>
        <v>0.17116596149957014</v>
      </c>
      <c r="G65" s="14">
        <v>7041</v>
      </c>
      <c r="H65" s="14">
        <v>2463</v>
      </c>
      <c r="I65" s="129">
        <f t="shared" si="23"/>
        <v>0.34980826587132507</v>
      </c>
      <c r="J65" s="41">
        <v>34435.25</v>
      </c>
      <c r="K65" s="14">
        <v>1289</v>
      </c>
      <c r="L65" s="14">
        <v>598.25</v>
      </c>
      <c r="M65" s="15">
        <f t="shared" si="24"/>
        <v>0.36733481572771864</v>
      </c>
      <c r="N65" s="15">
        <f t="shared" si="25"/>
        <v>0.17048724089147221</v>
      </c>
      <c r="O65" s="14">
        <v>7002</v>
      </c>
      <c r="P65" s="14">
        <v>2628</v>
      </c>
      <c r="Q65" s="129">
        <f t="shared" si="26"/>
        <v>0.37532133676092544</v>
      </c>
      <c r="R65" s="41">
        <v>36563.25</v>
      </c>
      <c r="S65" s="14">
        <v>1365.75</v>
      </c>
      <c r="T65" s="14">
        <v>599.75</v>
      </c>
      <c r="U65" s="15">
        <f t="shared" si="27"/>
        <v>0.36670755364839003</v>
      </c>
      <c r="V65" s="15">
        <f t="shared" si="28"/>
        <v>0.16103449042696094</v>
      </c>
      <c r="W65" s="14">
        <v>7026</v>
      </c>
      <c r="X65" s="14">
        <v>2355</v>
      </c>
      <c r="Y65" s="130">
        <f t="shared" si="29"/>
        <v>0.33518360375747225</v>
      </c>
    </row>
    <row r="66" spans="1:25" ht="15">
      <c r="A66" s="357" t="s">
        <v>110</v>
      </c>
      <c r="B66" s="14">
        <v>18225.75</v>
      </c>
      <c r="C66" s="14">
        <v>562</v>
      </c>
      <c r="D66" s="14">
        <v>241</v>
      </c>
      <c r="E66" s="15">
        <f t="shared" si="21"/>
        <v>0.3132953204003287</v>
      </c>
      <c r="F66" s="15">
        <f t="shared" si="22"/>
        <v>0.13434906088341497</v>
      </c>
      <c r="G66" s="14">
        <v>2853</v>
      </c>
      <c r="H66" s="14">
        <v>975</v>
      </c>
      <c r="I66" s="129">
        <f t="shared" si="23"/>
        <v>0.34174553101997895</v>
      </c>
      <c r="J66" s="14">
        <v>18802.5</v>
      </c>
      <c r="K66" s="14">
        <v>601.75</v>
      </c>
      <c r="L66" s="14">
        <v>251.75</v>
      </c>
      <c r="M66" s="15">
        <f t="shared" si="24"/>
        <v>0.32316276254426657</v>
      </c>
      <c r="N66" s="15">
        <f t="shared" si="25"/>
        <v>0.13519937759953321</v>
      </c>
      <c r="O66" s="14">
        <v>2889</v>
      </c>
      <c r="P66" s="14">
        <v>939</v>
      </c>
      <c r="Q66" s="129">
        <f t="shared" si="26"/>
        <v>0.32502596053997923</v>
      </c>
      <c r="R66" s="14">
        <v>19068.25</v>
      </c>
      <c r="S66" s="14">
        <v>601.75</v>
      </c>
      <c r="T66" s="14">
        <v>231.75</v>
      </c>
      <c r="U66" s="15">
        <f t="shared" si="27"/>
        <v>0.31941082454089287</v>
      </c>
      <c r="V66" s="15">
        <f t="shared" si="28"/>
        <v>0.12301364119210956</v>
      </c>
      <c r="W66" s="14">
        <v>2661</v>
      </c>
      <c r="X66" s="14">
        <v>843</v>
      </c>
      <c r="Y66" s="130">
        <f t="shared" si="29"/>
        <v>0.31679819616685456</v>
      </c>
    </row>
    <row r="67" spans="1:25" ht="15">
      <c r="A67" s="357" t="s">
        <v>114</v>
      </c>
      <c r="B67" s="41">
        <v>2496</v>
      </c>
      <c r="C67" s="14">
        <v>102.75</v>
      </c>
      <c r="D67" s="14">
        <v>56.5</v>
      </c>
      <c r="E67" s="15">
        <f t="shared" si="21"/>
        <v>0.39616005504141261</v>
      </c>
      <c r="F67" s="15">
        <f t="shared" si="22"/>
        <v>0.21783983561887893</v>
      </c>
      <c r="G67" s="14">
        <v>663</v>
      </c>
      <c r="H67" s="14">
        <v>216</v>
      </c>
      <c r="I67" s="129">
        <f t="shared" si="23"/>
        <v>0.32579185520361992</v>
      </c>
      <c r="J67" s="41">
        <v>2574.25</v>
      </c>
      <c r="K67" s="14">
        <v>110.75</v>
      </c>
      <c r="L67" s="14">
        <v>60.5</v>
      </c>
      <c r="M67" s="15">
        <f t="shared" si="24"/>
        <v>0.41004057677014338</v>
      </c>
      <c r="N67" s="15">
        <f t="shared" si="25"/>
        <v>0.22399507805502189</v>
      </c>
      <c r="O67" s="14">
        <v>708</v>
      </c>
      <c r="P67" s="14">
        <v>186</v>
      </c>
      <c r="Q67" s="129">
        <f t="shared" si="26"/>
        <v>0.26271186440677968</v>
      </c>
      <c r="R67" s="41">
        <v>2752</v>
      </c>
      <c r="S67" s="14">
        <v>119</v>
      </c>
      <c r="T67" s="14">
        <v>58.75</v>
      </c>
      <c r="U67" s="15">
        <f t="shared" si="27"/>
        <v>0.41165894556481608</v>
      </c>
      <c r="V67" s="15">
        <f t="shared" si="28"/>
        <v>0.20323498362968859</v>
      </c>
      <c r="W67" s="14">
        <v>675</v>
      </c>
      <c r="X67" s="14">
        <v>156</v>
      </c>
      <c r="Y67" s="130">
        <f t="shared" si="29"/>
        <v>0.2311111111111111</v>
      </c>
    </row>
    <row r="68" spans="1:25" ht="15">
      <c r="A68" s="357" t="s">
        <v>518</v>
      </c>
      <c r="B68" s="14">
        <v>21213.75</v>
      </c>
      <c r="C68" s="14">
        <v>714</v>
      </c>
      <c r="D68" s="14">
        <v>346</v>
      </c>
      <c r="E68" s="15">
        <f t="shared" si="21"/>
        <v>0.33690856330838015</v>
      </c>
      <c r="F68" s="15">
        <f t="shared" si="22"/>
        <v>0.16326381359201617</v>
      </c>
      <c r="G68" s="14">
        <v>4074</v>
      </c>
      <c r="H68" s="14">
        <v>1317</v>
      </c>
      <c r="I68" s="129">
        <f t="shared" si="23"/>
        <v>0.32326951399116349</v>
      </c>
      <c r="J68" s="14">
        <v>21793.75</v>
      </c>
      <c r="K68" s="14">
        <v>767.25</v>
      </c>
      <c r="L68" s="14">
        <v>362.75</v>
      </c>
      <c r="M68" s="15">
        <f t="shared" si="24"/>
        <v>0.34954048120271286</v>
      </c>
      <c r="N68" s="15">
        <f t="shared" si="25"/>
        <v>0.1652600971733908</v>
      </c>
      <c r="O68" s="14">
        <v>4239</v>
      </c>
      <c r="P68" s="14">
        <v>1476</v>
      </c>
      <c r="Q68" s="129">
        <f t="shared" si="26"/>
        <v>0.34819532908704881</v>
      </c>
      <c r="R68" s="14">
        <v>22481.75</v>
      </c>
      <c r="S68" s="14">
        <v>738.5</v>
      </c>
      <c r="T68" s="14">
        <v>326.5</v>
      </c>
      <c r="U68" s="15">
        <f t="shared" si="27"/>
        <v>0.33022004985726061</v>
      </c>
      <c r="V68" s="15">
        <f t="shared" si="28"/>
        <v>0.1459943754616054</v>
      </c>
      <c r="W68" s="14">
        <v>3831</v>
      </c>
      <c r="X68" s="14">
        <v>1212</v>
      </c>
      <c r="Y68" s="130">
        <f t="shared" si="29"/>
        <v>0.31636648394675021</v>
      </c>
    </row>
    <row r="69" spans="1:25" ht="15">
      <c r="A69" s="357" t="s">
        <v>517</v>
      </c>
      <c r="B69" s="14">
        <v>2450</v>
      </c>
      <c r="C69" s="14">
        <v>101.75</v>
      </c>
      <c r="D69" s="14">
        <v>58.5</v>
      </c>
      <c r="E69" s="15">
        <f t="shared" si="21"/>
        <v>0.39891075179922908</v>
      </c>
      <c r="F69" s="15">
        <f t="shared" si="22"/>
        <v>0.22934917916712433</v>
      </c>
      <c r="G69" s="14">
        <v>690</v>
      </c>
      <c r="H69" s="14">
        <v>216</v>
      </c>
      <c r="I69" s="129">
        <f t="shared" si="23"/>
        <v>0.31304347826086959</v>
      </c>
      <c r="J69" s="14">
        <v>2618.5</v>
      </c>
      <c r="K69" s="14">
        <v>118.25</v>
      </c>
      <c r="L69" s="14">
        <v>67.5</v>
      </c>
      <c r="M69" s="15">
        <f t="shared" si="24"/>
        <v>0.42565837509012105</v>
      </c>
      <c r="N69" s="15">
        <f t="shared" si="25"/>
        <v>0.24297623948061878</v>
      </c>
      <c r="O69" s="14">
        <v>801</v>
      </c>
      <c r="P69" s="14">
        <v>246</v>
      </c>
      <c r="Q69" s="129">
        <f t="shared" si="26"/>
        <v>0.30711610486891383</v>
      </c>
      <c r="R69" s="14">
        <v>2690.75</v>
      </c>
      <c r="S69" s="14">
        <v>122.75</v>
      </c>
      <c r="T69" s="14">
        <v>64.75</v>
      </c>
      <c r="U69" s="15">
        <f t="shared" si="27"/>
        <v>0.42896852714781586</v>
      </c>
      <c r="V69" s="15">
        <f t="shared" si="28"/>
        <v>0.22627871391300267</v>
      </c>
      <c r="W69" s="14">
        <v>765</v>
      </c>
      <c r="X69" s="14">
        <v>222</v>
      </c>
      <c r="Y69" s="130">
        <f t="shared" si="29"/>
        <v>0.29019607843137257</v>
      </c>
    </row>
    <row r="70" spans="1:25" ht="15">
      <c r="A70" s="357" t="s">
        <v>519</v>
      </c>
      <c r="B70" s="14">
        <v>23985.25</v>
      </c>
      <c r="C70" s="14">
        <v>1034.75</v>
      </c>
      <c r="D70" s="14">
        <v>502.5</v>
      </c>
      <c r="E70" s="15">
        <f t="shared" si="21"/>
        <v>0.41091925935330142</v>
      </c>
      <c r="F70" s="15">
        <f t="shared" si="22"/>
        <v>0.1995524791737463</v>
      </c>
      <c r="G70" s="14">
        <v>5937</v>
      </c>
      <c r="H70" s="14">
        <v>1749</v>
      </c>
      <c r="I70" s="129">
        <f t="shared" si="23"/>
        <v>0.2945932289034866</v>
      </c>
      <c r="J70" s="14">
        <v>25522.75</v>
      </c>
      <c r="K70" s="14">
        <v>1067.25</v>
      </c>
      <c r="L70" s="14">
        <v>511.25</v>
      </c>
      <c r="M70" s="15">
        <f t="shared" si="24"/>
        <v>0.40105221893125309</v>
      </c>
      <c r="N70" s="15">
        <f t="shared" si="25"/>
        <v>0.19211801070845924</v>
      </c>
      <c r="O70" s="14">
        <v>5913</v>
      </c>
      <c r="P70" s="14">
        <v>1842</v>
      </c>
      <c r="Q70" s="129">
        <f t="shared" si="26"/>
        <v>0.31151699644850328</v>
      </c>
      <c r="R70" s="14">
        <v>26231.75</v>
      </c>
      <c r="S70" s="14">
        <v>1115.25</v>
      </c>
      <c r="T70" s="14">
        <v>511.25</v>
      </c>
      <c r="U70" s="15">
        <f t="shared" si="27"/>
        <v>0.40627919872353957</v>
      </c>
      <c r="V70" s="15">
        <f t="shared" si="28"/>
        <v>0.18624545200395393</v>
      </c>
      <c r="W70" s="14">
        <v>5952</v>
      </c>
      <c r="X70" s="14">
        <v>1584</v>
      </c>
      <c r="Y70" s="130">
        <f t="shared" si="29"/>
        <v>0.2661290322580645</v>
      </c>
    </row>
    <row r="71" spans="1:25" ht="15">
      <c r="A71" s="357" t="s">
        <v>108</v>
      </c>
      <c r="B71" s="14">
        <v>5649</v>
      </c>
      <c r="C71" s="14">
        <v>213.25</v>
      </c>
      <c r="D71" s="14">
        <v>112.25</v>
      </c>
      <c r="E71" s="15">
        <f t="shared" si="21"/>
        <v>0.36983424669741516</v>
      </c>
      <c r="F71" s="15">
        <f t="shared" si="22"/>
        <v>0.19467242293920212</v>
      </c>
      <c r="G71" s="14">
        <v>1320</v>
      </c>
      <c r="H71" s="14">
        <v>342</v>
      </c>
      <c r="I71" s="129">
        <f t="shared" si="23"/>
        <v>0.25909090909090909</v>
      </c>
      <c r="J71" s="14">
        <v>5683.75</v>
      </c>
      <c r="K71" s="14">
        <v>226.75</v>
      </c>
      <c r="L71" s="14">
        <v>108.25</v>
      </c>
      <c r="M71" s="15">
        <f t="shared" si="24"/>
        <v>0.3864812515245073</v>
      </c>
      <c r="N71" s="15">
        <f t="shared" si="25"/>
        <v>0.18450538248082873</v>
      </c>
      <c r="O71" s="14">
        <v>1287</v>
      </c>
      <c r="P71" s="14">
        <v>318</v>
      </c>
      <c r="Q71" s="129">
        <f t="shared" si="26"/>
        <v>0.24708624708624707</v>
      </c>
      <c r="R71" s="14">
        <v>5920</v>
      </c>
      <c r="S71" s="14">
        <v>220</v>
      </c>
      <c r="T71" s="14">
        <v>101</v>
      </c>
      <c r="U71" s="15">
        <f t="shared" si="27"/>
        <v>0.36519872934180841</v>
      </c>
      <c r="V71" s="15">
        <f t="shared" si="28"/>
        <v>0.16765941665237569</v>
      </c>
      <c r="W71" s="14">
        <v>1188</v>
      </c>
      <c r="X71" s="14">
        <v>282</v>
      </c>
      <c r="Y71" s="130">
        <f t="shared" si="29"/>
        <v>0.23737373737373738</v>
      </c>
    </row>
    <row r="72" spans="1:25" ht="15">
      <c r="A72" s="357" t="s">
        <v>520</v>
      </c>
      <c r="B72" s="14">
        <v>13964.25</v>
      </c>
      <c r="C72" s="14">
        <v>585</v>
      </c>
      <c r="D72" s="14">
        <v>315.25</v>
      </c>
      <c r="E72" s="15">
        <f t="shared" si="21"/>
        <v>0.40162995695862913</v>
      </c>
      <c r="F72" s="15">
        <f t="shared" si="22"/>
        <v>0.21643392124992794</v>
      </c>
      <c r="G72" s="14">
        <v>3732</v>
      </c>
      <c r="H72" s="14">
        <v>921</v>
      </c>
      <c r="I72" s="129">
        <f t="shared" si="23"/>
        <v>0.24678456591639872</v>
      </c>
      <c r="J72" s="14">
        <v>14502.75</v>
      </c>
      <c r="K72" s="14">
        <v>602.5</v>
      </c>
      <c r="L72" s="14">
        <v>312.25</v>
      </c>
      <c r="M72" s="15">
        <f t="shared" si="24"/>
        <v>0.39901032984882845</v>
      </c>
      <c r="N72" s="15">
        <f t="shared" si="25"/>
        <v>0.20679000082206919</v>
      </c>
      <c r="O72" s="14">
        <v>3660</v>
      </c>
      <c r="P72" s="14">
        <v>942</v>
      </c>
      <c r="Q72" s="129">
        <f t="shared" si="26"/>
        <v>0.25737704918032789</v>
      </c>
      <c r="R72" s="14">
        <v>15534.25</v>
      </c>
      <c r="S72" s="14">
        <v>625.5</v>
      </c>
      <c r="T72" s="14">
        <v>320.75</v>
      </c>
      <c r="U72" s="15">
        <f t="shared" si="27"/>
        <v>0.38932336340349782</v>
      </c>
      <c r="V72" s="15">
        <f t="shared" si="28"/>
        <v>0.19964103726885998</v>
      </c>
      <c r="W72" s="14">
        <v>3759</v>
      </c>
      <c r="X72" s="14">
        <v>891</v>
      </c>
      <c r="Y72" s="130">
        <f t="shared" si="29"/>
        <v>0.23703112529928172</v>
      </c>
    </row>
    <row r="73" spans="1:25" ht="15.75" thickBot="1">
      <c r="A73" s="358" t="s">
        <v>112</v>
      </c>
      <c r="B73" s="42">
        <v>6171.5</v>
      </c>
      <c r="C73" s="19">
        <v>295.75</v>
      </c>
      <c r="D73" s="19">
        <v>179.5</v>
      </c>
      <c r="E73" s="20">
        <f t="shared" si="21"/>
        <v>0.44528372099043734</v>
      </c>
      <c r="F73" s="20">
        <f t="shared" si="22"/>
        <v>0.27025673006858331</v>
      </c>
      <c r="G73" s="19">
        <v>2109</v>
      </c>
      <c r="H73" s="19">
        <v>477</v>
      </c>
      <c r="I73" s="127">
        <f t="shared" si="23"/>
        <v>0.22617354196301565</v>
      </c>
      <c r="J73" s="42">
        <v>6438.5</v>
      </c>
      <c r="K73" s="19">
        <v>326</v>
      </c>
      <c r="L73" s="19">
        <v>194.5</v>
      </c>
      <c r="M73" s="20">
        <f t="shared" si="24"/>
        <v>0.4639441186890747</v>
      </c>
      <c r="N73" s="20">
        <f t="shared" si="25"/>
        <v>0.27680101559823628</v>
      </c>
      <c r="O73" s="19">
        <v>2274</v>
      </c>
      <c r="P73" s="19">
        <v>516</v>
      </c>
      <c r="Q73" s="127">
        <f t="shared" si="26"/>
        <v>0.22691292875989447</v>
      </c>
      <c r="R73" s="42">
        <v>7135.75</v>
      </c>
      <c r="S73" s="19">
        <v>367.75</v>
      </c>
      <c r="T73" s="19">
        <v>222.5</v>
      </c>
      <c r="U73" s="20">
        <f t="shared" si="27"/>
        <v>0.4700331728795949</v>
      </c>
      <c r="V73" s="20">
        <f t="shared" si="28"/>
        <v>0.2843844485811281</v>
      </c>
      <c r="W73" s="19">
        <v>2607</v>
      </c>
      <c r="X73" s="19">
        <v>504</v>
      </c>
      <c r="Y73" s="128">
        <f t="shared" si="29"/>
        <v>0.19332566168009205</v>
      </c>
    </row>
    <row r="76" spans="1:25" ht="13.5" customHeight="1" thickBot="1">
      <c r="A76" s="195" t="s">
        <v>460</v>
      </c>
    </row>
    <row r="77" spans="1:25" ht="30.75" customHeight="1">
      <c r="A77" s="52"/>
      <c r="B77" s="438" t="s">
        <v>437</v>
      </c>
      <c r="C77" s="439"/>
      <c r="D77" s="440"/>
      <c r="E77" s="439" t="s">
        <v>436</v>
      </c>
      <c r="F77" s="439"/>
      <c r="G77" s="441"/>
    </row>
    <row r="78" spans="1:25" ht="15">
      <c r="A78" s="209"/>
      <c r="B78" s="222" t="s">
        <v>91</v>
      </c>
      <c r="C78" s="210" t="s">
        <v>90</v>
      </c>
      <c r="D78" s="223" t="s">
        <v>89</v>
      </c>
      <c r="E78" s="210" t="s">
        <v>91</v>
      </c>
      <c r="F78" s="210" t="s">
        <v>90</v>
      </c>
      <c r="G78" s="211" t="s">
        <v>89</v>
      </c>
    </row>
    <row r="79" spans="1:25" ht="15">
      <c r="A79" s="212" t="s">
        <v>92</v>
      </c>
      <c r="B79" s="224">
        <v>0.16003013044187725</v>
      </c>
      <c r="C79" s="213">
        <v>0.1704388821730258</v>
      </c>
      <c r="D79" s="225">
        <v>0.14591476486753358</v>
      </c>
      <c r="E79" s="213">
        <v>0.42993326978074359</v>
      </c>
      <c r="F79" s="213">
        <v>0.41791044776119401</v>
      </c>
      <c r="G79" s="214">
        <v>0.41495327102803736</v>
      </c>
    </row>
    <row r="80" spans="1:25" ht="15">
      <c r="A80" s="215" t="s">
        <v>93</v>
      </c>
      <c r="B80" s="226">
        <v>0.17464294356380961</v>
      </c>
      <c r="C80" s="216">
        <v>0.18323895102939342</v>
      </c>
      <c r="D80" s="227">
        <v>0.17845289044891416</v>
      </c>
      <c r="E80" s="216">
        <v>0.40076169749727963</v>
      </c>
      <c r="F80" s="216">
        <v>0.40962681477150931</v>
      </c>
      <c r="G80" s="217">
        <v>0.3836549375709421</v>
      </c>
    </row>
    <row r="81" spans="1:7" ht="15">
      <c r="A81" s="215" t="s">
        <v>94</v>
      </c>
      <c r="B81" s="226">
        <v>0.18507799306846687</v>
      </c>
      <c r="C81" s="216">
        <v>0.18231190958409116</v>
      </c>
      <c r="D81" s="227">
        <v>0.15581754463210032</v>
      </c>
      <c r="E81" s="216">
        <v>0.37406367041198502</v>
      </c>
      <c r="F81" s="216">
        <v>0.38938053097345132</v>
      </c>
      <c r="G81" s="217">
        <v>0.36055045871559632</v>
      </c>
    </row>
    <row r="82" spans="1:7" ht="15">
      <c r="A82" s="215" t="s">
        <v>562</v>
      </c>
      <c r="B82" s="226">
        <v>0.15298866869325453</v>
      </c>
      <c r="C82" s="216">
        <v>0.15626833671426607</v>
      </c>
      <c r="D82" s="227">
        <v>0.15278987568470601</v>
      </c>
      <c r="E82" s="216">
        <v>0.35800604229607252</v>
      </c>
      <c r="F82" s="216">
        <v>0.36312056737588655</v>
      </c>
      <c r="G82" s="217">
        <v>0.34922680412371132</v>
      </c>
    </row>
    <row r="83" spans="1:7" ht="15.75" thickBot="1">
      <c r="A83" s="218" t="s">
        <v>1</v>
      </c>
      <c r="B83" s="228">
        <v>0.17111077407798828</v>
      </c>
      <c r="C83" s="219">
        <v>0.16647439364481617</v>
      </c>
      <c r="D83" s="229">
        <v>0.14563136056995249</v>
      </c>
      <c r="E83" s="219">
        <v>0.28302360622802614</v>
      </c>
      <c r="F83" s="219">
        <v>0.29887582374983845</v>
      </c>
      <c r="G83" s="220">
        <v>0.2682858346202443</v>
      </c>
    </row>
    <row r="86" spans="1:7" ht="15" thickBot="1">
      <c r="A86" s="195" t="s">
        <v>461</v>
      </c>
    </row>
    <row r="87" spans="1:7" ht="15">
      <c r="A87" s="52"/>
      <c r="B87" s="438" t="s">
        <v>437</v>
      </c>
      <c r="C87" s="439"/>
      <c r="D87" s="440"/>
      <c r="E87" s="439" t="s">
        <v>436</v>
      </c>
      <c r="F87" s="439"/>
      <c r="G87" s="441"/>
    </row>
    <row r="88" spans="1:7" ht="15">
      <c r="A88" s="209"/>
      <c r="B88" s="222" t="s">
        <v>91</v>
      </c>
      <c r="C88" s="210" t="s">
        <v>90</v>
      </c>
      <c r="D88" s="223" t="s">
        <v>89</v>
      </c>
      <c r="E88" s="210" t="s">
        <v>91</v>
      </c>
      <c r="F88" s="210" t="s">
        <v>90</v>
      </c>
      <c r="G88" s="211" t="s">
        <v>89</v>
      </c>
    </row>
    <row r="89" spans="1:7" ht="15">
      <c r="A89" s="30" t="s">
        <v>116</v>
      </c>
      <c r="B89" s="224">
        <v>0.17131195837923296</v>
      </c>
      <c r="C89" s="213">
        <v>0.17353415270423878</v>
      </c>
      <c r="D89" s="225">
        <v>0.16314382452597576</v>
      </c>
      <c r="E89" s="213">
        <v>0.42923433874709976</v>
      </c>
      <c r="F89" s="213">
        <v>0.41804788213627991</v>
      </c>
      <c r="G89" s="126">
        <v>0.40210430009149128</v>
      </c>
    </row>
    <row r="90" spans="1:7" ht="15">
      <c r="A90" s="23" t="s">
        <v>106</v>
      </c>
      <c r="B90" s="226">
        <v>0.15770975278358121</v>
      </c>
      <c r="C90" s="216">
        <v>0.15881607970683265</v>
      </c>
      <c r="D90" s="227">
        <v>0.13935185763050112</v>
      </c>
      <c r="E90" s="216">
        <v>0.39798799858806916</v>
      </c>
      <c r="F90" s="216">
        <v>0.42677756033920417</v>
      </c>
      <c r="G90" s="130">
        <v>0.4134170522141441</v>
      </c>
    </row>
    <row r="91" spans="1:7" ht="15">
      <c r="A91" s="23" t="s">
        <v>109</v>
      </c>
      <c r="B91" s="226">
        <v>0.17884919578528208</v>
      </c>
      <c r="C91" s="216">
        <v>0.19000202392930488</v>
      </c>
      <c r="D91" s="227">
        <v>0.16489518716688203</v>
      </c>
      <c r="E91" s="216">
        <v>0.38247011952191234</v>
      </c>
      <c r="F91" s="216">
        <v>0.3401360544217687</v>
      </c>
      <c r="G91" s="130">
        <v>0.33206106870229007</v>
      </c>
    </row>
    <row r="92" spans="1:7" ht="15">
      <c r="A92" s="23" t="s">
        <v>117</v>
      </c>
      <c r="B92" s="226">
        <v>0.1675936898137379</v>
      </c>
      <c r="C92" s="216">
        <v>0.18518668108441158</v>
      </c>
      <c r="D92" s="227">
        <v>0.18018601965641284</v>
      </c>
      <c r="E92" s="216">
        <v>0.37951807228915663</v>
      </c>
      <c r="F92" s="216">
        <v>0.35795454545454547</v>
      </c>
      <c r="G92" s="130">
        <v>0.35795454545454547</v>
      </c>
    </row>
    <row r="93" spans="1:7" ht="15">
      <c r="A93" s="23" t="s">
        <v>107</v>
      </c>
      <c r="B93" s="226">
        <v>0.16702450007779016</v>
      </c>
      <c r="C93" s="216">
        <v>0.19543559181430095</v>
      </c>
      <c r="D93" s="227">
        <v>0.17934611538071521</v>
      </c>
      <c r="E93" s="216">
        <v>0.36777301927194861</v>
      </c>
      <c r="F93" s="216">
        <v>0.38788659793814434</v>
      </c>
      <c r="G93" s="130">
        <v>0.38425925925925924</v>
      </c>
    </row>
    <row r="94" spans="1:7" ht="15">
      <c r="A94" s="23" t="s">
        <v>111</v>
      </c>
      <c r="B94" s="226">
        <v>0.20521171994452003</v>
      </c>
      <c r="C94" s="216">
        <v>0.19581071146014051</v>
      </c>
      <c r="D94" s="227">
        <v>0.20423124610936544</v>
      </c>
      <c r="E94" s="216">
        <v>0.3577319587628866</v>
      </c>
      <c r="F94" s="216">
        <v>0.36519871106337271</v>
      </c>
      <c r="G94" s="130">
        <v>0.31202290076335876</v>
      </c>
    </row>
    <row r="95" spans="1:7" ht="15">
      <c r="A95" s="23" t="s">
        <v>113</v>
      </c>
      <c r="B95" s="226">
        <v>0.14759809874234292</v>
      </c>
      <c r="C95" s="216">
        <v>0.180190317652554</v>
      </c>
      <c r="D95" s="227">
        <v>0.16995993434285728</v>
      </c>
      <c r="E95" s="216">
        <v>0.35540838852097129</v>
      </c>
      <c r="F95" s="216">
        <v>0.36263736263736263</v>
      </c>
      <c r="G95" s="130">
        <v>0.32068965517241377</v>
      </c>
    </row>
    <row r="96" spans="1:7" ht="15">
      <c r="A96" s="23" t="s">
        <v>115</v>
      </c>
      <c r="B96" s="226">
        <v>0.17116596149957014</v>
      </c>
      <c r="C96" s="216">
        <v>0.17048724089147221</v>
      </c>
      <c r="D96" s="227">
        <v>0.16103449042696094</v>
      </c>
      <c r="E96" s="216">
        <v>0.34980826587132507</v>
      </c>
      <c r="F96" s="216">
        <v>0.37532133676092544</v>
      </c>
      <c r="G96" s="130">
        <v>0.33518360375747225</v>
      </c>
    </row>
    <row r="97" spans="1:7" ht="15">
      <c r="A97" s="23" t="s">
        <v>110</v>
      </c>
      <c r="B97" s="226">
        <v>0.13434906088341497</v>
      </c>
      <c r="C97" s="216">
        <v>0.13519937759953321</v>
      </c>
      <c r="D97" s="227">
        <v>0.12301364119210956</v>
      </c>
      <c r="E97" s="216">
        <v>0.34174553101997895</v>
      </c>
      <c r="F97" s="216">
        <v>0.32502596053997923</v>
      </c>
      <c r="G97" s="130">
        <v>0.31679819616685456</v>
      </c>
    </row>
    <row r="98" spans="1:7" ht="15">
      <c r="A98" s="23" t="s">
        <v>114</v>
      </c>
      <c r="B98" s="226">
        <v>0.21783983561887893</v>
      </c>
      <c r="C98" s="216">
        <v>0.22399507805502189</v>
      </c>
      <c r="D98" s="227">
        <v>0.20323498362968859</v>
      </c>
      <c r="E98" s="216">
        <v>0.32579185520361992</v>
      </c>
      <c r="F98" s="216">
        <v>0.26271186440677968</v>
      </c>
      <c r="G98" s="130">
        <v>0.2311111111111111</v>
      </c>
    </row>
    <row r="99" spans="1:7" ht="15">
      <c r="A99" s="23" t="s">
        <v>518</v>
      </c>
      <c r="B99" s="226">
        <v>0.16326381359201617</v>
      </c>
      <c r="C99" s="216">
        <v>0.1652600971733908</v>
      </c>
      <c r="D99" s="227">
        <v>0.1459943754616054</v>
      </c>
      <c r="E99" s="216">
        <v>0.32326951399116349</v>
      </c>
      <c r="F99" s="216">
        <v>0.34819532908704881</v>
      </c>
      <c r="G99" s="130">
        <v>0.31636648394675021</v>
      </c>
    </row>
    <row r="100" spans="1:7" ht="15">
      <c r="A100" s="23" t="s">
        <v>517</v>
      </c>
      <c r="B100" s="226">
        <v>0.22934917916712433</v>
      </c>
      <c r="C100" s="216">
        <v>0.24297623948061878</v>
      </c>
      <c r="D100" s="227">
        <v>0.22627871391300267</v>
      </c>
      <c r="E100" s="216">
        <v>0.31304347826086959</v>
      </c>
      <c r="F100" s="216">
        <v>0.30711610486891383</v>
      </c>
      <c r="G100" s="130">
        <v>0.29019607843137257</v>
      </c>
    </row>
    <row r="101" spans="1:7" ht="15">
      <c r="A101" s="23" t="s">
        <v>519</v>
      </c>
      <c r="B101" s="226">
        <v>0.1995524791737463</v>
      </c>
      <c r="C101" s="216">
        <v>0.19211801070845924</v>
      </c>
      <c r="D101" s="227">
        <v>0.18624545200395393</v>
      </c>
      <c r="E101" s="216">
        <v>0.2945932289034866</v>
      </c>
      <c r="F101" s="216">
        <v>0.31151699644850328</v>
      </c>
      <c r="G101" s="130">
        <v>0.2661290322580645</v>
      </c>
    </row>
    <row r="102" spans="1:7" ht="15">
      <c r="A102" s="23" t="s">
        <v>108</v>
      </c>
      <c r="B102" s="226">
        <v>0.19467242293920212</v>
      </c>
      <c r="C102" s="216">
        <v>0.18450538248082873</v>
      </c>
      <c r="D102" s="227">
        <v>0.16765941665237569</v>
      </c>
      <c r="E102" s="216">
        <v>0.25909090909090909</v>
      </c>
      <c r="F102" s="216">
        <v>0.24708624708624707</v>
      </c>
      <c r="G102" s="130">
        <v>0.23737373737373738</v>
      </c>
    </row>
    <row r="103" spans="1:7" ht="15">
      <c r="A103" s="23" t="s">
        <v>520</v>
      </c>
      <c r="B103" s="226">
        <v>0.21643392124992794</v>
      </c>
      <c r="C103" s="216">
        <v>0.20679000082206919</v>
      </c>
      <c r="D103" s="227">
        <v>0.19964103726885998</v>
      </c>
      <c r="E103" s="216">
        <v>0.24678456591639872</v>
      </c>
      <c r="F103" s="216">
        <v>0.25737704918032789</v>
      </c>
      <c r="G103" s="130">
        <v>0.23703112529928172</v>
      </c>
    </row>
    <row r="104" spans="1:7" ht="15.75" thickBot="1">
      <c r="A104" s="28" t="s">
        <v>112</v>
      </c>
      <c r="B104" s="228">
        <v>0.27025673006858331</v>
      </c>
      <c r="C104" s="219">
        <v>0.27680101559823628</v>
      </c>
      <c r="D104" s="229">
        <v>0.2843844485811281</v>
      </c>
      <c r="E104" s="219">
        <v>0.22617354196301565</v>
      </c>
      <c r="F104" s="219">
        <v>0.22691292875989447</v>
      </c>
      <c r="G104" s="220">
        <v>0.19332566168009205</v>
      </c>
    </row>
    <row r="105" spans="1:7">
      <c r="A105" s="106"/>
    </row>
    <row r="107" spans="1:7" ht="15" thickBot="1">
      <c r="A107" s="195" t="s">
        <v>355</v>
      </c>
    </row>
    <row r="108" spans="1:7" ht="33.75" customHeight="1">
      <c r="A108" s="52"/>
      <c r="B108" s="438" t="s">
        <v>437</v>
      </c>
      <c r="C108" s="439"/>
      <c r="D108" s="440"/>
      <c r="E108" s="439" t="s">
        <v>436</v>
      </c>
      <c r="F108" s="439"/>
      <c r="G108" s="441"/>
    </row>
    <row r="109" spans="1:7" ht="15">
      <c r="A109" s="209"/>
      <c r="B109" s="222" t="s">
        <v>91</v>
      </c>
      <c r="C109" s="210" t="s">
        <v>90</v>
      </c>
      <c r="D109" s="223" t="s">
        <v>89</v>
      </c>
      <c r="E109" s="210" t="s">
        <v>91</v>
      </c>
      <c r="F109" s="210" t="s">
        <v>90</v>
      </c>
      <c r="G109" s="211" t="s">
        <v>89</v>
      </c>
    </row>
    <row r="110" spans="1:7" ht="15">
      <c r="A110" s="30" t="s">
        <v>349</v>
      </c>
      <c r="B110" s="224">
        <v>5.3602541393627787E-2</v>
      </c>
      <c r="C110" s="213">
        <v>5.1861772745917536E-2</v>
      </c>
      <c r="D110" s="225">
        <v>5.6575984957399968E-2</v>
      </c>
      <c r="E110" s="213">
        <v>0.46511627906976744</v>
      </c>
      <c r="F110" s="213">
        <v>0.42236024844720499</v>
      </c>
      <c r="G110" s="126">
        <v>0.41095890410958902</v>
      </c>
    </row>
    <row r="111" spans="1:7" ht="15">
      <c r="A111" s="23" t="s">
        <v>99</v>
      </c>
      <c r="B111" s="226">
        <v>0.12806550189065929</v>
      </c>
      <c r="C111" s="216">
        <v>0.13622606559624154</v>
      </c>
      <c r="D111" s="227">
        <v>8.470686943296428E-2</v>
      </c>
      <c r="E111" s="216">
        <v>0.42283003070053027</v>
      </c>
      <c r="F111" s="216">
        <v>0.4351437699680511</v>
      </c>
      <c r="G111" s="130">
        <v>0.4258064516129032</v>
      </c>
    </row>
    <row r="112" spans="1:7" ht="15">
      <c r="A112" s="23" t="s">
        <v>101</v>
      </c>
      <c r="B112" s="226">
        <v>9.765132695356598E-3</v>
      </c>
      <c r="C112" s="216">
        <v>1.0040127618514741E-2</v>
      </c>
      <c r="D112" s="227">
        <v>9.4226893116810938E-3</v>
      </c>
      <c r="E112" s="216">
        <v>0.39636363636363636</v>
      </c>
      <c r="F112" s="216">
        <v>0.3971631205673759</v>
      </c>
      <c r="G112" s="130">
        <v>0.38951310861423222</v>
      </c>
    </row>
    <row r="113" spans="1:7" ht="15">
      <c r="A113" s="23" t="s">
        <v>98</v>
      </c>
      <c r="B113" s="226">
        <v>0.12649736849064774</v>
      </c>
      <c r="C113" s="216">
        <v>0.13294441439330712</v>
      </c>
      <c r="D113" s="227">
        <v>0.13288754373224176</v>
      </c>
      <c r="E113" s="216">
        <v>0.35381498987170829</v>
      </c>
      <c r="F113" s="216">
        <v>0.35143380109823064</v>
      </c>
      <c r="G113" s="130">
        <v>0.34211287988422578</v>
      </c>
    </row>
    <row r="114" spans="1:7" ht="15">
      <c r="A114" s="23" t="s">
        <v>97</v>
      </c>
      <c r="B114" s="226">
        <v>0.33954569942347318</v>
      </c>
      <c r="C114" s="216">
        <v>0.34354944473186999</v>
      </c>
      <c r="D114" s="227">
        <v>0.30574033292786978</v>
      </c>
      <c r="E114" s="216">
        <v>0.3455159946553486</v>
      </c>
      <c r="F114" s="216">
        <v>0.35109477874751188</v>
      </c>
      <c r="G114" s="130">
        <v>0.33168413514745132</v>
      </c>
    </row>
    <row r="115" spans="1:7" ht="15.75" thickBot="1">
      <c r="A115" s="28" t="s">
        <v>219</v>
      </c>
      <c r="B115" s="228">
        <v>0.70019498297402361</v>
      </c>
      <c r="C115" s="219">
        <v>0.60831579346775899</v>
      </c>
      <c r="D115" s="229">
        <v>0.50277966514188488</v>
      </c>
      <c r="E115" s="219">
        <v>0.21539657853810265</v>
      </c>
      <c r="F115" s="219">
        <v>0.24769230769230768</v>
      </c>
      <c r="G115" s="220">
        <v>0.210576015108593</v>
      </c>
    </row>
    <row r="118" spans="1:7" ht="15" thickBot="1">
      <c r="A118" s="195" t="s">
        <v>356</v>
      </c>
    </row>
    <row r="119" spans="1:7" ht="30.75" customHeight="1">
      <c r="A119" s="52"/>
      <c r="B119" s="438" t="s">
        <v>437</v>
      </c>
      <c r="C119" s="439"/>
      <c r="D119" s="440"/>
      <c r="E119" s="439" t="s">
        <v>436</v>
      </c>
      <c r="F119" s="439"/>
      <c r="G119" s="441"/>
    </row>
    <row r="120" spans="1:7" ht="15">
      <c r="A120" s="209"/>
      <c r="B120" s="222" t="s">
        <v>91</v>
      </c>
      <c r="C120" s="210" t="s">
        <v>90</v>
      </c>
      <c r="D120" s="223" t="s">
        <v>89</v>
      </c>
      <c r="E120" s="210" t="s">
        <v>91</v>
      </c>
      <c r="F120" s="210" t="s">
        <v>90</v>
      </c>
      <c r="G120" s="211" t="s">
        <v>89</v>
      </c>
    </row>
    <row r="121" spans="1:7" ht="15">
      <c r="A121" s="30" t="s">
        <v>123</v>
      </c>
      <c r="B121" s="224">
        <v>6.1219851583103058E-2</v>
      </c>
      <c r="C121" s="213">
        <v>5.2053531720345124E-2</v>
      </c>
      <c r="D121" s="225">
        <v>5.0602032176077991E-2</v>
      </c>
      <c r="E121" s="213">
        <v>0.15942028985507245</v>
      </c>
      <c r="F121" s="213">
        <v>0.17857142857142858</v>
      </c>
      <c r="G121" s="126">
        <v>0.140625</v>
      </c>
    </row>
    <row r="122" spans="1:7" ht="15">
      <c r="A122" s="23" t="s">
        <v>124</v>
      </c>
      <c r="B122" s="226">
        <v>0.23325981583078964</v>
      </c>
      <c r="C122" s="216">
        <v>0.22681457802365315</v>
      </c>
      <c r="D122" s="227">
        <v>0.22539744531331102</v>
      </c>
      <c r="E122" s="216">
        <v>0.25625473843821078</v>
      </c>
      <c r="F122" s="216">
        <v>0.2527392257121987</v>
      </c>
      <c r="G122" s="130">
        <v>0.22641509433962265</v>
      </c>
    </row>
    <row r="123" spans="1:7" ht="15">
      <c r="A123" s="23" t="s">
        <v>125</v>
      </c>
      <c r="B123" s="226">
        <v>0.24660656172064932</v>
      </c>
      <c r="C123" s="216">
        <v>0.2371400531902631</v>
      </c>
      <c r="D123" s="227">
        <v>0.22511377005508604</v>
      </c>
      <c r="E123" s="216">
        <v>0.31841691027659097</v>
      </c>
      <c r="F123" s="216">
        <v>0.3272529858849077</v>
      </c>
      <c r="G123" s="130">
        <v>0.29067245119305857</v>
      </c>
    </row>
    <row r="124" spans="1:7" ht="15">
      <c r="A124" s="23" t="s">
        <v>126</v>
      </c>
      <c r="B124" s="226">
        <v>0.20963986475462468</v>
      </c>
      <c r="C124" s="216">
        <v>0.20926897613299117</v>
      </c>
      <c r="D124" s="227">
        <v>0.19067823424980582</v>
      </c>
      <c r="E124" s="216">
        <v>0.35159542444310654</v>
      </c>
      <c r="F124" s="216">
        <v>0.35395506309633734</v>
      </c>
      <c r="G124" s="130">
        <v>0.35549952726126693</v>
      </c>
    </row>
    <row r="125" spans="1:7" ht="15">
      <c r="A125" s="23" t="s">
        <v>127</v>
      </c>
      <c r="B125" s="226">
        <v>0.19103507187105956</v>
      </c>
      <c r="C125" s="216">
        <v>0.19582892452314676</v>
      </c>
      <c r="D125" s="227">
        <v>0.17212690125038788</v>
      </c>
      <c r="E125" s="216">
        <v>0.36239316239316238</v>
      </c>
      <c r="F125" s="216">
        <v>0.39425798625151637</v>
      </c>
      <c r="G125" s="130">
        <v>0.38308457711442784</v>
      </c>
    </row>
    <row r="126" spans="1:7" ht="15">
      <c r="A126" s="23" t="s">
        <v>128</v>
      </c>
      <c r="B126" s="226">
        <v>0.17995866016212689</v>
      </c>
      <c r="C126" s="216">
        <v>0.19181335933080101</v>
      </c>
      <c r="D126" s="227">
        <v>0.16362570693528938</v>
      </c>
      <c r="E126" s="216">
        <v>0.37684103605891317</v>
      </c>
      <c r="F126" s="216">
        <v>0.40717766947275141</v>
      </c>
      <c r="G126" s="130">
        <v>0.40373197625106022</v>
      </c>
    </row>
    <row r="127" spans="1:7" ht="15">
      <c r="A127" s="23" t="s">
        <v>129</v>
      </c>
      <c r="B127" s="226">
        <v>0.17508365799493361</v>
      </c>
      <c r="C127" s="216">
        <v>0.18260644120321656</v>
      </c>
      <c r="D127" s="227">
        <v>0.15508120629946537</v>
      </c>
      <c r="E127" s="216">
        <v>0.38949454905847375</v>
      </c>
      <c r="F127" s="216">
        <v>0.41418380193033993</v>
      </c>
      <c r="G127" s="130">
        <v>0.39292035398230091</v>
      </c>
    </row>
    <row r="128" spans="1:7" ht="15">
      <c r="A128" s="23" t="s">
        <v>130</v>
      </c>
      <c r="B128" s="226">
        <v>0.15904521356123574</v>
      </c>
      <c r="C128" s="216">
        <v>0.16836218470695433</v>
      </c>
      <c r="D128" s="227">
        <v>0.14793367608531086</v>
      </c>
      <c r="E128" s="216">
        <v>0.38034865293185421</v>
      </c>
      <c r="F128" s="216">
        <v>0.40756501182033095</v>
      </c>
      <c r="G128" s="130">
        <v>0.38891613536047082</v>
      </c>
    </row>
    <row r="129" spans="1:7" ht="15">
      <c r="A129" s="23" t="s">
        <v>131</v>
      </c>
      <c r="B129" s="226">
        <v>0.14204955828122581</v>
      </c>
      <c r="C129" s="216">
        <v>0.14918966639938808</v>
      </c>
      <c r="D129" s="227">
        <v>0.13535065161054016</v>
      </c>
      <c r="E129" s="216">
        <v>0.39504716981132076</v>
      </c>
      <c r="F129" s="216">
        <v>0.39004376367614879</v>
      </c>
      <c r="G129" s="130">
        <v>0.37739345274861025</v>
      </c>
    </row>
    <row r="130" spans="1:7" ht="15">
      <c r="A130" s="23" t="s">
        <v>132</v>
      </c>
      <c r="B130" s="226">
        <v>0.11451112492273399</v>
      </c>
      <c r="C130" s="216">
        <v>0.11481949270008618</v>
      </c>
      <c r="D130" s="227">
        <v>0.10540189379256736</v>
      </c>
      <c r="E130" s="216">
        <v>0.38080495356037153</v>
      </c>
      <c r="F130" s="216">
        <v>0.38712241653418122</v>
      </c>
      <c r="G130" s="130">
        <v>0.35527502254283139</v>
      </c>
    </row>
    <row r="131" spans="1:7" ht="15.75" thickBot="1">
      <c r="A131" s="28" t="s">
        <v>133</v>
      </c>
      <c r="B131" s="228">
        <v>7.333221631367845E-2</v>
      </c>
      <c r="C131" s="219">
        <v>6.6732282663768697E-2</v>
      </c>
      <c r="D131" s="229">
        <v>6.3978516465518095E-2</v>
      </c>
      <c r="E131" s="219">
        <v>0.3669291338582677</v>
      </c>
      <c r="F131" s="219">
        <v>0.35181975736568455</v>
      </c>
      <c r="G131" s="220">
        <v>0.35327102803738319</v>
      </c>
    </row>
  </sheetData>
  <sortState ref="A58:Y73">
    <sortCondition descending="1" ref="I58"/>
  </sortState>
  <mergeCells count="23">
    <mergeCell ref="B8:I8"/>
    <mergeCell ref="J8:Q8"/>
    <mergeCell ref="R8:Y8"/>
    <mergeCell ref="B16:I16"/>
    <mergeCell ref="B56:I56"/>
    <mergeCell ref="J56:Q56"/>
    <mergeCell ref="R56:Y56"/>
    <mergeCell ref="J16:Q16"/>
    <mergeCell ref="R16:Y16"/>
    <mergeCell ref="B26:I26"/>
    <mergeCell ref="J26:Q26"/>
    <mergeCell ref="R26:Y26"/>
    <mergeCell ref="B38:I38"/>
    <mergeCell ref="J38:Q38"/>
    <mergeCell ref="R38:Y38"/>
    <mergeCell ref="B119:D119"/>
    <mergeCell ref="E119:G119"/>
    <mergeCell ref="B77:D77"/>
    <mergeCell ref="E77:G77"/>
    <mergeCell ref="B108:D108"/>
    <mergeCell ref="E108:G108"/>
    <mergeCell ref="B87:D87"/>
    <mergeCell ref="E87:G8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12F0D-E377-4786-8CBF-3014072C8739}">
  <dimension ref="A1:H36"/>
  <sheetViews>
    <sheetView workbookViewId="0">
      <selection activeCell="E6" sqref="E6"/>
    </sheetView>
  </sheetViews>
  <sheetFormatPr defaultRowHeight="15"/>
  <cols>
    <col min="1" max="1" width="13" style="363" customWidth="1"/>
    <col min="2" max="2" width="19.875" style="363" customWidth="1"/>
    <col min="3" max="3" width="17.875" style="363" customWidth="1"/>
    <col min="4" max="4" width="17.25" style="363" customWidth="1"/>
    <col min="5" max="5" width="14.625" style="363" customWidth="1"/>
    <col min="6" max="6" width="14.875" style="363" customWidth="1"/>
    <col min="7" max="7" width="12.25" style="363" customWidth="1"/>
    <col min="8" max="8" width="17" style="363" customWidth="1"/>
    <col min="9" max="16384" width="9" style="363"/>
  </cols>
  <sheetData>
    <row r="1" spans="1:8" ht="18.75">
      <c r="A1" s="361" t="s">
        <v>135</v>
      </c>
    </row>
    <row r="2" spans="1:8">
      <c r="A2" s="364" t="s">
        <v>547</v>
      </c>
    </row>
    <row r="3" spans="1:8">
      <c r="A3" s="362" t="s">
        <v>2</v>
      </c>
    </row>
    <row r="4" spans="1:8">
      <c r="A4" s="362" t="s">
        <v>546</v>
      </c>
    </row>
    <row r="5" spans="1:8">
      <c r="A5" s="362" t="s">
        <v>545</v>
      </c>
    </row>
    <row r="8" spans="1:8">
      <c r="A8" s="362"/>
    </row>
    <row r="9" spans="1:8" ht="15.75" thickBot="1"/>
    <row r="10" spans="1:8" s="359" customFormat="1" ht="75">
      <c r="A10" s="381" t="s">
        <v>542</v>
      </c>
      <c r="B10" s="365" t="s">
        <v>563</v>
      </c>
      <c r="C10" s="365" t="s">
        <v>564</v>
      </c>
      <c r="D10" s="366" t="s">
        <v>566</v>
      </c>
      <c r="E10" s="365" t="s">
        <v>543</v>
      </c>
      <c r="F10" s="366" t="s">
        <v>550</v>
      </c>
      <c r="G10" s="365" t="s">
        <v>544</v>
      </c>
      <c r="H10" s="367" t="s">
        <v>551</v>
      </c>
    </row>
    <row r="11" spans="1:8">
      <c r="A11" s="368" t="s">
        <v>533</v>
      </c>
      <c r="B11" s="369">
        <v>8556</v>
      </c>
      <c r="C11" s="369">
        <v>2469</v>
      </c>
      <c r="D11" s="370">
        <f>C11/SUM(B11:C11)</f>
        <v>0.22394557823129252</v>
      </c>
      <c r="E11" s="369">
        <v>11025</v>
      </c>
      <c r="F11" s="370">
        <f>E11/SUM($E$11:$E$15)</f>
        <v>0.17270548428027632</v>
      </c>
      <c r="G11" s="369">
        <v>4395</v>
      </c>
      <c r="H11" s="371">
        <f>G11/SUM($G$11:$G$15)</f>
        <v>0.18205542438175717</v>
      </c>
    </row>
    <row r="12" spans="1:8">
      <c r="A12" s="368" t="s">
        <v>534</v>
      </c>
      <c r="B12" s="369">
        <v>15438</v>
      </c>
      <c r="C12" s="369">
        <v>7845</v>
      </c>
      <c r="D12" s="372">
        <f t="shared" ref="D12:D15" si="0">C12/SUM(B12:C12)</f>
        <v>0.33694111583558822</v>
      </c>
      <c r="E12" s="369">
        <v>23283</v>
      </c>
      <c r="F12" s="372">
        <f t="shared" ref="F12:F15" si="1">E12/SUM($E$11:$E$15)</f>
        <v>0.36472578598618355</v>
      </c>
      <c r="G12" s="369">
        <v>9102</v>
      </c>
      <c r="H12" s="373">
        <f t="shared" ref="H12:H15" si="2">G12/SUM($G$11:$G$15)</f>
        <v>0.37703491984590531</v>
      </c>
    </row>
    <row r="13" spans="1:8">
      <c r="A13" s="368" t="s">
        <v>535</v>
      </c>
      <c r="B13" s="369">
        <v>10224</v>
      </c>
      <c r="C13" s="369">
        <v>6939</v>
      </c>
      <c r="D13" s="372">
        <f t="shared" si="0"/>
        <v>0.40429994756161508</v>
      </c>
      <c r="E13" s="369">
        <v>17163</v>
      </c>
      <c r="F13" s="372">
        <f t="shared" si="1"/>
        <v>0.26885661920203019</v>
      </c>
      <c r="G13" s="369">
        <v>6462</v>
      </c>
      <c r="H13" s="373">
        <f t="shared" si="2"/>
        <v>0.26767739530259727</v>
      </c>
    </row>
    <row r="14" spans="1:8">
      <c r="A14" s="368" t="s">
        <v>536</v>
      </c>
      <c r="B14" s="369">
        <v>4227</v>
      </c>
      <c r="C14" s="369">
        <v>2835</v>
      </c>
      <c r="D14" s="372">
        <f t="shared" si="0"/>
        <v>0.40144435004248086</v>
      </c>
      <c r="E14" s="369">
        <v>7062</v>
      </c>
      <c r="F14" s="372">
        <f t="shared" si="1"/>
        <v>0.110625499318577</v>
      </c>
      <c r="G14" s="369">
        <v>2532</v>
      </c>
      <c r="H14" s="373">
        <f t="shared" si="2"/>
        <v>0.10488380763017273</v>
      </c>
    </row>
    <row r="15" spans="1:8" ht="15.75" thickBot="1">
      <c r="A15" s="374" t="s">
        <v>537</v>
      </c>
      <c r="B15" s="375">
        <v>3096</v>
      </c>
      <c r="C15" s="375">
        <v>2208</v>
      </c>
      <c r="D15" s="376">
        <f t="shared" si="0"/>
        <v>0.41628959276018102</v>
      </c>
      <c r="E15" s="375">
        <v>5304</v>
      </c>
      <c r="F15" s="376">
        <f t="shared" si="1"/>
        <v>8.308661121293294E-2</v>
      </c>
      <c r="G15" s="375">
        <v>1650</v>
      </c>
      <c r="H15" s="377">
        <f t="shared" si="2"/>
        <v>6.8348452839567544E-2</v>
      </c>
    </row>
    <row r="19" spans="1:3" ht="15.75" thickBot="1">
      <c r="A19" s="378" t="s">
        <v>548</v>
      </c>
    </row>
    <row r="20" spans="1:3" ht="60">
      <c r="A20" s="379" t="s">
        <v>542</v>
      </c>
      <c r="B20" s="365" t="s">
        <v>565</v>
      </c>
      <c r="C20" s="367" t="s">
        <v>549</v>
      </c>
    </row>
    <row r="21" spans="1:3">
      <c r="A21" s="368" t="s">
        <v>533</v>
      </c>
      <c r="B21" s="382">
        <v>0.22394557823129252</v>
      </c>
      <c r="C21" s="384">
        <v>0.17270548428027632</v>
      </c>
    </row>
    <row r="22" spans="1:3">
      <c r="A22" s="368" t="s">
        <v>534</v>
      </c>
      <c r="B22" s="382">
        <v>0.33694111583558822</v>
      </c>
      <c r="C22" s="384">
        <v>0.36472578598618355</v>
      </c>
    </row>
    <row r="23" spans="1:3">
      <c r="A23" s="368" t="s">
        <v>535</v>
      </c>
      <c r="B23" s="382">
        <v>0.40429994756161508</v>
      </c>
      <c r="C23" s="384">
        <v>0.26885661920203019</v>
      </c>
    </row>
    <row r="24" spans="1:3">
      <c r="A24" s="368" t="s">
        <v>536</v>
      </c>
      <c r="B24" s="382">
        <v>0.40144435004248086</v>
      </c>
      <c r="C24" s="384">
        <v>0.110625499318577</v>
      </c>
    </row>
    <row r="25" spans="1:3" ht="15.75" thickBot="1">
      <c r="A25" s="374" t="s">
        <v>537</v>
      </c>
      <c r="B25" s="383">
        <v>0.41628959276018102</v>
      </c>
      <c r="C25" s="385">
        <v>8.308661121293294E-2</v>
      </c>
    </row>
    <row r="29" spans="1:3" ht="15.75" thickBot="1">
      <c r="A29" s="378" t="s">
        <v>552</v>
      </c>
    </row>
    <row r="30" spans="1:3">
      <c r="A30" s="380"/>
      <c r="B30" s="442" t="s">
        <v>538</v>
      </c>
      <c r="C30" s="443"/>
    </row>
    <row r="31" spans="1:3" ht="30">
      <c r="A31" s="360" t="s">
        <v>542</v>
      </c>
      <c r="B31" s="386" t="s">
        <v>539</v>
      </c>
      <c r="C31" s="387" t="s">
        <v>93</v>
      </c>
    </row>
    <row r="32" spans="1:3">
      <c r="A32" s="368" t="s">
        <v>533</v>
      </c>
      <c r="B32" s="382">
        <v>0.17270548428027632</v>
      </c>
      <c r="C32" s="384">
        <v>0.18205542438175717</v>
      </c>
    </row>
    <row r="33" spans="1:3">
      <c r="A33" s="368" t="s">
        <v>534</v>
      </c>
      <c r="B33" s="382">
        <v>0.36472578598618355</v>
      </c>
      <c r="C33" s="384">
        <v>0.37703491984590531</v>
      </c>
    </row>
    <row r="34" spans="1:3">
      <c r="A34" s="368" t="s">
        <v>535</v>
      </c>
      <c r="B34" s="382">
        <v>0.26885661920203019</v>
      </c>
      <c r="C34" s="384">
        <v>0.26767739530259727</v>
      </c>
    </row>
    <row r="35" spans="1:3">
      <c r="A35" s="368" t="s">
        <v>536</v>
      </c>
      <c r="B35" s="382">
        <v>0.110625499318577</v>
      </c>
      <c r="C35" s="384">
        <v>0.10488380763017273</v>
      </c>
    </row>
    <row r="36" spans="1:3" ht="15.75" thickBot="1">
      <c r="A36" s="374" t="s">
        <v>537</v>
      </c>
      <c r="B36" s="383">
        <v>8.308661121293294E-2</v>
      </c>
      <c r="C36" s="385">
        <v>6.8348452839567544E-2</v>
      </c>
    </row>
  </sheetData>
  <mergeCells count="1">
    <mergeCell ref="B30:C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3F75C-5320-4DA5-B17E-AF27ED87A531}">
  <dimension ref="A1:F29"/>
  <sheetViews>
    <sheetView workbookViewId="0">
      <selection activeCell="J12" sqref="J12"/>
    </sheetView>
  </sheetViews>
  <sheetFormatPr defaultRowHeight="15"/>
  <cols>
    <col min="1" max="1" width="19.75" style="363" customWidth="1"/>
    <col min="2" max="3" width="11" style="363" bestFit="1" customWidth="1"/>
    <col min="4" max="4" width="9" style="363"/>
    <col min="5" max="5" width="11" style="363" bestFit="1" customWidth="1"/>
    <col min="6" max="6" width="6.625" style="363" bestFit="1" customWidth="1"/>
    <col min="7" max="16384" width="9" style="363"/>
  </cols>
  <sheetData>
    <row r="1" spans="1:6" ht="18.75">
      <c r="A1" s="361" t="s">
        <v>142</v>
      </c>
      <c r="E1" s="361"/>
    </row>
    <row r="2" spans="1:6">
      <c r="A2" s="364" t="s">
        <v>541</v>
      </c>
      <c r="E2" s="364"/>
    </row>
    <row r="3" spans="1:6">
      <c r="A3" s="362" t="s">
        <v>2</v>
      </c>
      <c r="E3" s="362"/>
    </row>
    <row r="4" spans="1:6">
      <c r="A4" s="362" t="s">
        <v>546</v>
      </c>
      <c r="E4" s="362"/>
    </row>
    <row r="5" spans="1:6">
      <c r="A5" s="362" t="s">
        <v>545</v>
      </c>
      <c r="E5" s="362"/>
    </row>
    <row r="8" spans="1:6" ht="15.75" thickBot="1">
      <c r="A8" s="378" t="s">
        <v>541</v>
      </c>
    </row>
    <row r="9" spans="1:6">
      <c r="A9" s="388"/>
      <c r="B9" s="444" t="s">
        <v>540</v>
      </c>
      <c r="C9" s="444"/>
      <c r="D9" s="444"/>
      <c r="E9" s="444"/>
      <c r="F9" s="443"/>
    </row>
    <row r="10" spans="1:6" ht="30">
      <c r="A10" s="389" t="s">
        <v>448</v>
      </c>
      <c r="B10" s="390" t="s">
        <v>533</v>
      </c>
      <c r="C10" s="390" t="s">
        <v>534</v>
      </c>
      <c r="D10" s="390" t="s">
        <v>535</v>
      </c>
      <c r="E10" s="390" t="s">
        <v>536</v>
      </c>
      <c r="F10" s="391" t="s">
        <v>537</v>
      </c>
    </row>
    <row r="11" spans="1:6">
      <c r="A11" s="392">
        <v>0</v>
      </c>
      <c r="B11" s="393">
        <v>2312.7908270739235</v>
      </c>
      <c r="C11" s="393">
        <v>2493.6836122638588</v>
      </c>
      <c r="D11" s="393">
        <v>2714.6749619763364</v>
      </c>
      <c r="E11" s="393">
        <v>2913.1179934617594</v>
      </c>
      <c r="F11" s="394">
        <v>3329.6586083633447</v>
      </c>
    </row>
    <row r="12" spans="1:6">
      <c r="A12" s="392">
        <v>1</v>
      </c>
      <c r="B12" s="393">
        <v>2020.091971196812</v>
      </c>
      <c r="C12" s="393">
        <v>2534.8465542547974</v>
      </c>
      <c r="D12" s="393">
        <v>3182.1557965016395</v>
      </c>
      <c r="E12" s="393">
        <v>3879.5341528888457</v>
      </c>
      <c r="F12" s="394">
        <v>5261.4920771386269</v>
      </c>
    </row>
    <row r="13" spans="1:6">
      <c r="A13" s="392">
        <v>2</v>
      </c>
      <c r="B13" s="393">
        <v>2481.1980039348105</v>
      </c>
      <c r="C13" s="393">
        <v>2789.8343677869361</v>
      </c>
      <c r="D13" s="393">
        <v>3211.6629556120743</v>
      </c>
      <c r="E13" s="393">
        <v>3624.8857044719207</v>
      </c>
      <c r="F13" s="394">
        <v>4466.0653281645746</v>
      </c>
    </row>
    <row r="14" spans="1:6">
      <c r="A14" s="392">
        <v>3</v>
      </c>
      <c r="B14" s="393">
        <v>2473.3629489458995</v>
      </c>
      <c r="C14" s="393">
        <v>2792.5897113212486</v>
      </c>
      <c r="D14" s="393">
        <v>3226.0392162163848</v>
      </c>
      <c r="E14" s="393">
        <v>3634.0311750490337</v>
      </c>
      <c r="F14" s="394">
        <v>4501.8306665578712</v>
      </c>
    </row>
    <row r="15" spans="1:6">
      <c r="A15" s="392">
        <v>4</v>
      </c>
      <c r="B15" s="393">
        <v>2524.8226297545439</v>
      </c>
      <c r="C15" s="393">
        <v>2808.0162815254034</v>
      </c>
      <c r="D15" s="393">
        <v>3274.2779447464682</v>
      </c>
      <c r="E15" s="393">
        <v>3714.0845543339933</v>
      </c>
      <c r="F15" s="394">
        <v>4580.7971896671797</v>
      </c>
    </row>
    <row r="16" spans="1:6">
      <c r="A16" s="392">
        <v>5</v>
      </c>
      <c r="B16" s="393">
        <v>2600.2610364328093</v>
      </c>
      <c r="C16" s="393">
        <v>2881.9401073040049</v>
      </c>
      <c r="D16" s="393">
        <v>3302.7943601715629</v>
      </c>
      <c r="E16" s="393">
        <v>3657.2271690513362</v>
      </c>
      <c r="F16" s="394">
        <v>4490.2682357737694</v>
      </c>
    </row>
    <row r="17" spans="1:6">
      <c r="A17" s="392">
        <v>6</v>
      </c>
      <c r="B17" s="393">
        <v>2602.0080934690054</v>
      </c>
      <c r="C17" s="393">
        <v>2854.4881693396901</v>
      </c>
      <c r="D17" s="393">
        <v>3296.3627130638897</v>
      </c>
      <c r="E17" s="393">
        <v>3757.2963078142184</v>
      </c>
      <c r="F17" s="394">
        <v>4707.3974197247735</v>
      </c>
    </row>
    <row r="18" spans="1:6">
      <c r="A18" s="392">
        <v>7</v>
      </c>
      <c r="B18" s="393">
        <v>2683.0775727701016</v>
      </c>
      <c r="C18" s="393">
        <v>2903.8790929606416</v>
      </c>
      <c r="D18" s="393">
        <v>3343.1516417900161</v>
      </c>
      <c r="E18" s="393">
        <v>3817.2473652069734</v>
      </c>
      <c r="F18" s="394">
        <v>4642.8539170478716</v>
      </c>
    </row>
    <row r="19" spans="1:6">
      <c r="A19" s="392">
        <v>8</v>
      </c>
      <c r="B19" s="393">
        <v>2701.4704407524059</v>
      </c>
      <c r="C19" s="393">
        <v>2963.7066127370927</v>
      </c>
      <c r="D19" s="393">
        <v>3324.4739770080046</v>
      </c>
      <c r="E19" s="393">
        <v>3667.3912361583084</v>
      </c>
      <c r="F19" s="394">
        <v>4464.4912609583816</v>
      </c>
    </row>
    <row r="20" spans="1:6">
      <c r="A20" s="392">
        <v>9</v>
      </c>
      <c r="B20" s="393">
        <v>2687.1317899901492</v>
      </c>
      <c r="C20" s="393">
        <v>2949.8107416246448</v>
      </c>
      <c r="D20" s="393">
        <v>3353.0205696057474</v>
      </c>
      <c r="E20" s="393">
        <v>3754.309309193919</v>
      </c>
      <c r="F20" s="394">
        <v>4655.7876657634433</v>
      </c>
    </row>
    <row r="21" spans="1:6">
      <c r="A21" s="392">
        <v>10</v>
      </c>
      <c r="B21" s="393">
        <v>2734.0065987608687</v>
      </c>
      <c r="C21" s="393">
        <v>2986.3000435411245</v>
      </c>
      <c r="D21" s="393">
        <v>3371.9540645610737</v>
      </c>
      <c r="E21" s="393">
        <v>3752.3062863497357</v>
      </c>
      <c r="F21" s="394">
        <v>4654.1462881897787</v>
      </c>
    </row>
    <row r="22" spans="1:6">
      <c r="A22" s="392">
        <v>11</v>
      </c>
      <c r="B22" s="393">
        <v>2811.9182836405453</v>
      </c>
      <c r="C22" s="393">
        <v>3014.5908381117197</v>
      </c>
      <c r="D22" s="393">
        <v>3372.4962995413521</v>
      </c>
      <c r="E22" s="393">
        <v>3710.7566829319221</v>
      </c>
      <c r="F22" s="394">
        <v>4456.1416260963097</v>
      </c>
    </row>
    <row r="23" spans="1:6">
      <c r="A23" s="392">
        <v>12</v>
      </c>
      <c r="B23" s="393">
        <v>2677.4895997729882</v>
      </c>
      <c r="C23" s="393">
        <v>2943.9082092464614</v>
      </c>
      <c r="D23" s="393">
        <v>3363.0668702736421</v>
      </c>
      <c r="E23" s="393">
        <v>3816.9874900099021</v>
      </c>
      <c r="F23" s="394">
        <v>4741.921040913664</v>
      </c>
    </row>
    <row r="24" spans="1:6">
      <c r="A24" s="392">
        <v>13</v>
      </c>
      <c r="B24" s="393">
        <v>2773.8897464495435</v>
      </c>
      <c r="C24" s="393">
        <v>3017.1499006302852</v>
      </c>
      <c r="D24" s="393">
        <v>3420.7934754021439</v>
      </c>
      <c r="E24" s="393">
        <v>3836.2601537652722</v>
      </c>
      <c r="F24" s="394">
        <v>4856.2923853727107</v>
      </c>
    </row>
    <row r="25" spans="1:6">
      <c r="A25" s="392">
        <v>14</v>
      </c>
      <c r="B25" s="393">
        <v>2856.8985277595143</v>
      </c>
      <c r="C25" s="393">
        <v>3085.799818602517</v>
      </c>
      <c r="D25" s="393">
        <v>3439.6264213357308</v>
      </c>
      <c r="E25" s="393">
        <v>3804.1738014094512</v>
      </c>
      <c r="F25" s="394">
        <v>4647.4819588195278</v>
      </c>
    </row>
    <row r="26" spans="1:6">
      <c r="A26" s="392">
        <v>15</v>
      </c>
      <c r="B26" s="393">
        <v>2809.2168848735532</v>
      </c>
      <c r="C26" s="393">
        <v>3054.7149836504645</v>
      </c>
      <c r="D26" s="393">
        <v>3449.2475472750912</v>
      </c>
      <c r="E26" s="393">
        <v>3842.4714964214863</v>
      </c>
      <c r="F26" s="394">
        <v>4686.3050642914632</v>
      </c>
    </row>
    <row r="27" spans="1:6">
      <c r="A27" s="392">
        <v>16</v>
      </c>
      <c r="B27" s="393">
        <v>2850.0979027894059</v>
      </c>
      <c r="C27" s="393">
        <v>3083.3266192067063</v>
      </c>
      <c r="D27" s="393">
        <v>3477.4447557304106</v>
      </c>
      <c r="E27" s="393">
        <v>3845.3686602025737</v>
      </c>
      <c r="F27" s="394">
        <v>4681.1938671191947</v>
      </c>
    </row>
    <row r="28" spans="1:6">
      <c r="A28" s="392">
        <v>17</v>
      </c>
      <c r="B28" s="393">
        <v>2847.3009282249918</v>
      </c>
      <c r="C28" s="393">
        <v>3085.1736058870938</v>
      </c>
      <c r="D28" s="393">
        <v>3430.8996961161392</v>
      </c>
      <c r="E28" s="393">
        <v>3790.6799777503106</v>
      </c>
      <c r="F28" s="394">
        <v>4710.4265937026848</v>
      </c>
    </row>
    <row r="29" spans="1:6" ht="15.75" thickBot="1">
      <c r="A29" s="395">
        <v>18</v>
      </c>
      <c r="B29" s="396">
        <v>2826.8783591343281</v>
      </c>
      <c r="C29" s="396">
        <v>3061.8171771477751</v>
      </c>
      <c r="D29" s="396">
        <v>3499.3904533014679</v>
      </c>
      <c r="E29" s="396">
        <v>3953.7498203015971</v>
      </c>
      <c r="F29" s="397">
        <v>5005.3900396904046</v>
      </c>
    </row>
  </sheetData>
  <mergeCells count="1">
    <mergeCell ref="B9:F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5C7CA-3870-4C33-8B9F-8526156C1489}">
  <dimension ref="A1:Q11"/>
  <sheetViews>
    <sheetView workbookViewId="0">
      <selection activeCell="A7" sqref="A7"/>
    </sheetView>
  </sheetViews>
  <sheetFormatPr defaultRowHeight="14.25"/>
  <cols>
    <col min="1" max="1" width="39.375" style="7" customWidth="1"/>
    <col min="2" max="2" width="10.75" style="106" customWidth="1"/>
    <col min="3" max="17" width="9" style="106"/>
    <col min="18" max="16384" width="9" style="7"/>
  </cols>
  <sheetData>
    <row r="1" spans="1:17" ht="18.75">
      <c r="A1" s="2" t="s">
        <v>135</v>
      </c>
    </row>
    <row r="2" spans="1:17" ht="15">
      <c r="A2" s="34" t="s">
        <v>465</v>
      </c>
    </row>
    <row r="3" spans="1:17" ht="15">
      <c r="A3" s="3" t="s">
        <v>2</v>
      </c>
      <c r="B3" s="121"/>
    </row>
    <row r="4" spans="1:17" ht="15">
      <c r="A4" s="3" t="s">
        <v>143</v>
      </c>
      <c r="B4" s="121"/>
    </row>
    <row r="5" spans="1:17" ht="15">
      <c r="A5" s="3" t="s">
        <v>160</v>
      </c>
    </row>
    <row r="7" spans="1:17" ht="15" thickBot="1">
      <c r="A7" s="325" t="s">
        <v>465</v>
      </c>
    </row>
    <row r="8" spans="1:17" ht="15">
      <c r="A8" s="274"/>
      <c r="B8" s="445" t="s">
        <v>438</v>
      </c>
      <c r="C8" s="446"/>
      <c r="D8" s="446"/>
      <c r="E8" s="446"/>
      <c r="F8" s="446"/>
      <c r="G8" s="446"/>
      <c r="H8" s="446"/>
      <c r="I8" s="446"/>
      <c r="J8" s="446"/>
      <c r="K8" s="446"/>
      <c r="L8" s="446"/>
      <c r="M8" s="446"/>
      <c r="N8" s="446"/>
      <c r="O8" s="446"/>
      <c r="P8" s="446"/>
      <c r="Q8" s="447"/>
    </row>
    <row r="9" spans="1:17" ht="15">
      <c r="A9" s="313" t="s">
        <v>409</v>
      </c>
      <c r="B9" s="314" t="s">
        <v>144</v>
      </c>
      <c r="C9" s="314" t="s">
        <v>145</v>
      </c>
      <c r="D9" s="314" t="s">
        <v>146</v>
      </c>
      <c r="E9" s="314" t="s">
        <v>147</v>
      </c>
      <c r="F9" s="314" t="s">
        <v>148</v>
      </c>
      <c r="G9" s="314" t="s">
        <v>149</v>
      </c>
      <c r="H9" s="314" t="s">
        <v>150</v>
      </c>
      <c r="I9" s="314" t="s">
        <v>151</v>
      </c>
      <c r="J9" s="314" t="s">
        <v>152</v>
      </c>
      <c r="K9" s="314" t="s">
        <v>153</v>
      </c>
      <c r="L9" s="314" t="s">
        <v>154</v>
      </c>
      <c r="M9" s="314" t="s">
        <v>155</v>
      </c>
      <c r="N9" s="314" t="s">
        <v>156</v>
      </c>
      <c r="O9" s="314" t="s">
        <v>157</v>
      </c>
      <c r="P9" s="314" t="s">
        <v>158</v>
      </c>
      <c r="Q9" s="315" t="s">
        <v>159</v>
      </c>
    </row>
    <row r="10" spans="1:17" ht="15">
      <c r="A10" s="275" t="s">
        <v>161</v>
      </c>
      <c r="B10" s="271">
        <v>29300</v>
      </c>
      <c r="C10" s="268">
        <v>27500</v>
      </c>
      <c r="D10" s="268">
        <v>23600</v>
      </c>
      <c r="E10" s="268">
        <v>27300</v>
      </c>
      <c r="F10" s="268">
        <v>30800</v>
      </c>
      <c r="G10" s="268">
        <v>28600</v>
      </c>
      <c r="H10" s="268">
        <v>25000</v>
      </c>
      <c r="I10" s="268">
        <v>27800</v>
      </c>
      <c r="J10" s="268">
        <v>32300</v>
      </c>
      <c r="K10" s="268">
        <v>28200</v>
      </c>
      <c r="L10" s="268">
        <v>24000</v>
      </c>
      <c r="M10" s="268">
        <v>26800</v>
      </c>
      <c r="N10" s="268">
        <v>30400</v>
      </c>
      <c r="O10" s="268">
        <v>28800</v>
      </c>
      <c r="P10" s="268">
        <v>24600</v>
      </c>
      <c r="Q10" s="276">
        <v>28300</v>
      </c>
    </row>
    <row r="11" spans="1:17" ht="15.75" thickBot="1">
      <c r="A11" s="277" t="s">
        <v>162</v>
      </c>
      <c r="B11" s="19">
        <v>10700</v>
      </c>
      <c r="C11" s="19">
        <v>11100</v>
      </c>
      <c r="D11" s="19">
        <v>11200</v>
      </c>
      <c r="E11" s="19">
        <v>11300</v>
      </c>
      <c r="F11" s="19">
        <v>11300</v>
      </c>
      <c r="G11" s="19">
        <v>11500</v>
      </c>
      <c r="H11" s="19">
        <v>11900</v>
      </c>
      <c r="I11" s="19">
        <v>12000</v>
      </c>
      <c r="J11" s="19">
        <v>12000</v>
      </c>
      <c r="K11" s="19">
        <v>12400</v>
      </c>
      <c r="L11" s="19">
        <v>12400</v>
      </c>
      <c r="M11" s="19">
        <v>12700</v>
      </c>
      <c r="N11" s="19">
        <v>12700</v>
      </c>
      <c r="O11" s="19">
        <v>13000</v>
      </c>
      <c r="P11" s="19">
        <v>13200</v>
      </c>
      <c r="Q11" s="273">
        <v>13300</v>
      </c>
    </row>
  </sheetData>
  <mergeCells count="1">
    <mergeCell ref="B8:Q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D6DA-5F6B-44CE-B87A-03565B488E15}">
  <dimension ref="A1:E92"/>
  <sheetViews>
    <sheetView topLeftCell="A46" workbookViewId="0">
      <selection activeCell="B65" sqref="B65"/>
    </sheetView>
  </sheetViews>
  <sheetFormatPr defaultRowHeight="14.25"/>
  <cols>
    <col min="1" max="1" width="13.125" style="7" customWidth="1"/>
    <col min="2" max="2" width="36.875" style="7" bestFit="1" customWidth="1"/>
    <col min="3" max="3" width="11.625" style="106" bestFit="1" customWidth="1"/>
    <col min="4" max="4" width="8.375" style="106" bestFit="1" customWidth="1"/>
    <col min="5" max="5" width="7.375" style="106" customWidth="1"/>
    <col min="6" max="16384" width="9" style="7"/>
  </cols>
  <sheetData>
    <row r="1" spans="1:5" ht="18.75">
      <c r="A1" s="2" t="s">
        <v>142</v>
      </c>
    </row>
    <row r="2" spans="1:5" ht="15">
      <c r="A2" s="34" t="s">
        <v>467</v>
      </c>
    </row>
    <row r="3" spans="1:5" ht="15">
      <c r="A3" s="3" t="s">
        <v>2</v>
      </c>
      <c r="B3" s="3"/>
    </row>
    <row r="4" spans="1:5" ht="15">
      <c r="A4" s="3" t="s">
        <v>381</v>
      </c>
      <c r="B4" s="3"/>
    </row>
    <row r="5" spans="1:5" ht="15">
      <c r="A5" s="3" t="s">
        <v>183</v>
      </c>
    </row>
    <row r="7" spans="1:5" ht="15" thickBot="1">
      <c r="A7" s="325" t="s">
        <v>466</v>
      </c>
    </row>
    <row r="8" spans="1:5" ht="15">
      <c r="A8" s="44" t="s">
        <v>182</v>
      </c>
      <c r="B8" s="45" t="s">
        <v>163</v>
      </c>
      <c r="C8" s="280" t="s">
        <v>165</v>
      </c>
      <c r="D8" s="281" t="s">
        <v>166</v>
      </c>
      <c r="E8" s="282" t="s">
        <v>167</v>
      </c>
    </row>
    <row r="9" spans="1:5" ht="15">
      <c r="A9" s="46"/>
      <c r="B9" s="47" t="s">
        <v>396</v>
      </c>
      <c r="C9" s="14">
        <v>1563</v>
      </c>
      <c r="D9" s="121">
        <v>0</v>
      </c>
      <c r="E9" s="279">
        <v>1563</v>
      </c>
    </row>
    <row r="10" spans="1:5" ht="15">
      <c r="A10" s="48" t="s">
        <v>176</v>
      </c>
      <c r="B10" s="49" t="s">
        <v>177</v>
      </c>
      <c r="C10" s="14">
        <v>318</v>
      </c>
      <c r="D10" s="121">
        <v>5424</v>
      </c>
      <c r="E10" s="279">
        <v>5742</v>
      </c>
    </row>
    <row r="11" spans="1:5" ht="15">
      <c r="A11" s="48" t="s">
        <v>397</v>
      </c>
      <c r="B11" s="49" t="s">
        <v>201</v>
      </c>
      <c r="C11" s="14">
        <v>78</v>
      </c>
      <c r="D11" s="121">
        <v>0</v>
      </c>
      <c r="E11" s="279">
        <v>78</v>
      </c>
    </row>
    <row r="12" spans="1:5" ht="15">
      <c r="A12" s="48" t="s">
        <v>180</v>
      </c>
      <c r="B12" s="49" t="s">
        <v>181</v>
      </c>
      <c r="C12" s="14">
        <v>4299</v>
      </c>
      <c r="D12" s="121">
        <v>5154</v>
      </c>
      <c r="E12" s="279">
        <v>9453</v>
      </c>
    </row>
    <row r="13" spans="1:5" ht="15">
      <c r="A13" s="48" t="s">
        <v>398</v>
      </c>
      <c r="B13" s="49" t="s">
        <v>202</v>
      </c>
      <c r="C13" s="14">
        <v>402</v>
      </c>
      <c r="D13" s="121">
        <v>0</v>
      </c>
      <c r="E13" s="279">
        <v>402</v>
      </c>
    </row>
    <row r="14" spans="1:5" ht="15">
      <c r="A14" s="48" t="s">
        <v>399</v>
      </c>
      <c r="B14" s="49" t="s">
        <v>203</v>
      </c>
      <c r="C14" s="14">
        <v>4554</v>
      </c>
      <c r="D14" s="121">
        <v>0</v>
      </c>
      <c r="E14" s="279">
        <v>4554</v>
      </c>
    </row>
    <row r="15" spans="1:5" ht="15">
      <c r="A15" s="48" t="s">
        <v>400</v>
      </c>
      <c r="B15" s="49" t="s">
        <v>204</v>
      </c>
      <c r="C15" s="14">
        <v>2079</v>
      </c>
      <c r="D15" s="121">
        <v>0</v>
      </c>
      <c r="E15" s="279">
        <v>2079</v>
      </c>
    </row>
    <row r="16" spans="1:5" ht="15">
      <c r="A16" s="48" t="s">
        <v>401</v>
      </c>
      <c r="B16" s="49" t="s">
        <v>205</v>
      </c>
      <c r="C16" s="14">
        <v>5916</v>
      </c>
      <c r="D16" s="121">
        <v>0</v>
      </c>
      <c r="E16" s="279">
        <v>5916</v>
      </c>
    </row>
    <row r="17" spans="1:5" ht="15">
      <c r="A17" s="48" t="s">
        <v>174</v>
      </c>
      <c r="B17" s="49" t="s">
        <v>175</v>
      </c>
      <c r="C17" s="14">
        <v>3888</v>
      </c>
      <c r="D17" s="121">
        <v>1161</v>
      </c>
      <c r="E17" s="279">
        <v>5049</v>
      </c>
    </row>
    <row r="18" spans="1:5" ht="15">
      <c r="A18" s="48" t="s">
        <v>170</v>
      </c>
      <c r="B18" s="49" t="s">
        <v>171</v>
      </c>
      <c r="C18" s="14">
        <v>2592</v>
      </c>
      <c r="D18" s="121">
        <v>75</v>
      </c>
      <c r="E18" s="279">
        <v>2667</v>
      </c>
    </row>
    <row r="19" spans="1:5" ht="15">
      <c r="A19" s="48" t="s">
        <v>402</v>
      </c>
      <c r="B19" s="49" t="s">
        <v>206</v>
      </c>
      <c r="C19" s="14">
        <v>516</v>
      </c>
      <c r="D19" s="121">
        <v>0</v>
      </c>
      <c r="E19" s="279">
        <v>516</v>
      </c>
    </row>
    <row r="20" spans="1:5" ht="15">
      <c r="A20" s="48" t="s">
        <v>403</v>
      </c>
      <c r="B20" s="49" t="s">
        <v>207</v>
      </c>
      <c r="C20" s="14">
        <v>795</v>
      </c>
      <c r="D20" s="121">
        <v>0</v>
      </c>
      <c r="E20" s="279">
        <v>795</v>
      </c>
    </row>
    <row r="21" spans="1:5" ht="15">
      <c r="A21" s="48" t="s">
        <v>404</v>
      </c>
      <c r="B21" s="49" t="s">
        <v>208</v>
      </c>
      <c r="C21" s="14">
        <v>843</v>
      </c>
      <c r="D21" s="121">
        <v>0</v>
      </c>
      <c r="E21" s="279">
        <v>843</v>
      </c>
    </row>
    <row r="22" spans="1:5" ht="15">
      <c r="A22" s="48" t="s">
        <v>405</v>
      </c>
      <c r="B22" s="49" t="s">
        <v>209</v>
      </c>
      <c r="C22" s="14">
        <v>1839</v>
      </c>
      <c r="D22" s="121">
        <v>0</v>
      </c>
      <c r="E22" s="279">
        <v>1839</v>
      </c>
    </row>
    <row r="23" spans="1:5" ht="15">
      <c r="A23" s="48" t="s">
        <v>178</v>
      </c>
      <c r="B23" s="49" t="s">
        <v>179</v>
      </c>
      <c r="C23" s="14">
        <v>7722</v>
      </c>
      <c r="D23" s="121">
        <v>1548</v>
      </c>
      <c r="E23" s="279">
        <v>9270</v>
      </c>
    </row>
    <row r="24" spans="1:5" ht="15">
      <c r="A24" s="48" t="s">
        <v>406</v>
      </c>
      <c r="B24" s="49" t="s">
        <v>210</v>
      </c>
      <c r="C24" s="14">
        <v>2226</v>
      </c>
      <c r="D24" s="121">
        <v>0</v>
      </c>
      <c r="E24" s="279">
        <v>2226</v>
      </c>
    </row>
    <row r="25" spans="1:5" ht="15">
      <c r="A25" s="48" t="s">
        <v>172</v>
      </c>
      <c r="B25" s="49" t="s">
        <v>173</v>
      </c>
      <c r="C25" s="14"/>
      <c r="D25" s="121">
        <v>3339</v>
      </c>
      <c r="E25" s="279">
        <v>3339</v>
      </c>
    </row>
    <row r="26" spans="1:5" ht="15">
      <c r="A26" s="48" t="s">
        <v>407</v>
      </c>
      <c r="B26" s="49" t="s">
        <v>211</v>
      </c>
      <c r="C26" s="14">
        <v>4869</v>
      </c>
      <c r="D26" s="121">
        <v>0</v>
      </c>
      <c r="E26" s="279">
        <v>4869</v>
      </c>
    </row>
    <row r="27" spans="1:5" ht="15">
      <c r="A27" s="48" t="s">
        <v>168</v>
      </c>
      <c r="B27" s="49" t="s">
        <v>169</v>
      </c>
      <c r="C27" s="14">
        <v>243</v>
      </c>
      <c r="D27" s="121">
        <v>531</v>
      </c>
      <c r="E27" s="279">
        <v>774</v>
      </c>
    </row>
    <row r="28" spans="1:5" ht="15.75" thickBot="1">
      <c r="A28" s="50" t="s">
        <v>408</v>
      </c>
      <c r="B28" s="51" t="s">
        <v>212</v>
      </c>
      <c r="C28" s="19">
        <v>1851</v>
      </c>
      <c r="D28" s="133">
        <v>0</v>
      </c>
      <c r="E28" s="273">
        <v>1851</v>
      </c>
    </row>
    <row r="31" spans="1:5" ht="15" thickBot="1"/>
    <row r="32" spans="1:5" ht="15">
      <c r="B32" s="261" t="s">
        <v>360</v>
      </c>
      <c r="C32" s="280" t="s">
        <v>165</v>
      </c>
      <c r="D32" s="281" t="s">
        <v>166</v>
      </c>
      <c r="E32" s="282" t="s">
        <v>167</v>
      </c>
    </row>
    <row r="33" spans="2:5" ht="15">
      <c r="B33" s="262" t="s">
        <v>106</v>
      </c>
      <c r="C33" s="14">
        <v>15174</v>
      </c>
      <c r="D33" s="14">
        <v>1908</v>
      </c>
      <c r="E33" s="279">
        <f>C33+D33</f>
        <v>17082</v>
      </c>
    </row>
    <row r="34" spans="2:5" ht="15">
      <c r="B34" s="263" t="s">
        <v>220</v>
      </c>
      <c r="C34" s="14">
        <v>3564</v>
      </c>
      <c r="D34" s="14">
        <v>2466</v>
      </c>
      <c r="E34" s="279">
        <f t="shared" ref="E34:E48" si="0">C34+D34</f>
        <v>6030</v>
      </c>
    </row>
    <row r="35" spans="2:5" ht="15">
      <c r="B35" s="263" t="s">
        <v>107</v>
      </c>
      <c r="C35" s="14">
        <v>4479</v>
      </c>
      <c r="D35" s="14">
        <v>1206</v>
      </c>
      <c r="E35" s="279">
        <f t="shared" si="0"/>
        <v>5685</v>
      </c>
    </row>
    <row r="36" spans="2:5" ht="15">
      <c r="B36" s="263" t="s">
        <v>108</v>
      </c>
      <c r="C36" s="14">
        <v>561</v>
      </c>
      <c r="D36" s="14">
        <v>783</v>
      </c>
      <c r="E36" s="279">
        <f t="shared" si="0"/>
        <v>1344</v>
      </c>
    </row>
    <row r="37" spans="2:5" ht="15">
      <c r="B37" s="263" t="s">
        <v>221</v>
      </c>
      <c r="C37" s="14">
        <v>1902</v>
      </c>
      <c r="D37" s="14">
        <v>1881</v>
      </c>
      <c r="E37" s="279">
        <f t="shared" si="0"/>
        <v>3783</v>
      </c>
    </row>
    <row r="38" spans="2:5" ht="15">
      <c r="B38" s="263" t="s">
        <v>222</v>
      </c>
      <c r="C38" s="14">
        <v>2607</v>
      </c>
      <c r="D38" s="14">
        <v>1548</v>
      </c>
      <c r="E38" s="279">
        <f t="shared" si="0"/>
        <v>4155</v>
      </c>
    </row>
    <row r="39" spans="2:5" ht="15">
      <c r="B39" s="263" t="s">
        <v>223</v>
      </c>
      <c r="C39" s="14">
        <v>354</v>
      </c>
      <c r="D39" s="14">
        <v>351</v>
      </c>
      <c r="E39" s="279">
        <f t="shared" si="0"/>
        <v>705</v>
      </c>
    </row>
    <row r="40" spans="2:5" ht="15">
      <c r="B40" s="263" t="s">
        <v>109</v>
      </c>
      <c r="C40" s="14">
        <v>522</v>
      </c>
      <c r="D40" s="14">
        <v>243</v>
      </c>
      <c r="E40" s="279">
        <f t="shared" si="0"/>
        <v>765</v>
      </c>
    </row>
    <row r="41" spans="2:5" ht="15">
      <c r="B41" s="263" t="s">
        <v>110</v>
      </c>
      <c r="C41" s="14">
        <v>2130</v>
      </c>
      <c r="D41" s="14">
        <v>765</v>
      </c>
      <c r="E41" s="279">
        <f t="shared" si="0"/>
        <v>2895</v>
      </c>
    </row>
    <row r="42" spans="2:5" ht="15">
      <c r="B42" s="263" t="s">
        <v>111</v>
      </c>
      <c r="C42" s="14">
        <v>1887</v>
      </c>
      <c r="D42" s="14">
        <v>1044</v>
      </c>
      <c r="E42" s="279">
        <f t="shared" si="0"/>
        <v>2931</v>
      </c>
    </row>
    <row r="43" spans="2:5" ht="15">
      <c r="B43" s="263" t="s">
        <v>112</v>
      </c>
      <c r="C43" s="14">
        <v>870</v>
      </c>
      <c r="D43" s="14">
        <v>1281</v>
      </c>
      <c r="E43" s="279">
        <f t="shared" si="0"/>
        <v>2151</v>
      </c>
    </row>
    <row r="44" spans="2:5" ht="15">
      <c r="B44" s="263" t="s">
        <v>113</v>
      </c>
      <c r="C44" s="14">
        <v>1014</v>
      </c>
      <c r="D44" s="14">
        <v>372</v>
      </c>
      <c r="E44" s="279">
        <f t="shared" si="0"/>
        <v>1386</v>
      </c>
    </row>
    <row r="45" spans="2:5" ht="15">
      <c r="B45" s="263" t="s">
        <v>114</v>
      </c>
      <c r="C45" s="14">
        <v>378</v>
      </c>
      <c r="D45" s="14">
        <v>297</v>
      </c>
      <c r="E45" s="279">
        <f t="shared" si="0"/>
        <v>675</v>
      </c>
    </row>
    <row r="46" spans="2:5" ht="15">
      <c r="B46" s="263" t="s">
        <v>115</v>
      </c>
      <c r="C46" s="14">
        <v>5265</v>
      </c>
      <c r="D46" s="14">
        <v>1872</v>
      </c>
      <c r="E46" s="279">
        <f t="shared" si="0"/>
        <v>7137</v>
      </c>
    </row>
    <row r="47" spans="2:5" ht="15">
      <c r="B47" s="263" t="s">
        <v>116</v>
      </c>
      <c r="C47" s="14">
        <v>5520</v>
      </c>
      <c r="D47" s="14">
        <v>1011</v>
      </c>
      <c r="E47" s="279">
        <f t="shared" si="0"/>
        <v>6531</v>
      </c>
    </row>
    <row r="48" spans="2:5" ht="15.75" thickBot="1">
      <c r="B48" s="264" t="s">
        <v>117</v>
      </c>
      <c r="C48" s="19">
        <v>327</v>
      </c>
      <c r="D48" s="19">
        <v>183</v>
      </c>
      <c r="E48" s="273">
        <f t="shared" si="0"/>
        <v>510</v>
      </c>
    </row>
    <row r="51" spans="2:5" ht="15" thickBot="1"/>
    <row r="52" spans="2:5" ht="15">
      <c r="B52" s="261" t="s">
        <v>390</v>
      </c>
      <c r="C52" s="280" t="s">
        <v>165</v>
      </c>
      <c r="D52" s="281" t="s">
        <v>166</v>
      </c>
      <c r="E52" s="282" t="s">
        <v>167</v>
      </c>
    </row>
    <row r="53" spans="2:5" ht="15">
      <c r="B53" s="262" t="s">
        <v>391</v>
      </c>
      <c r="C53" s="14">
        <v>5772</v>
      </c>
      <c r="D53" s="14">
        <v>3486</v>
      </c>
      <c r="E53" s="279">
        <f>C53+D53</f>
        <v>9258</v>
      </c>
    </row>
    <row r="54" spans="2:5" ht="15">
      <c r="B54" s="263" t="s">
        <v>394</v>
      </c>
      <c r="C54" s="14">
        <v>23358</v>
      </c>
      <c r="D54" s="14">
        <v>9090</v>
      </c>
      <c r="E54" s="279">
        <f t="shared" ref="E54:E56" si="1">C54+D54</f>
        <v>32448</v>
      </c>
    </row>
    <row r="55" spans="2:5" ht="15">
      <c r="B55" s="263" t="s">
        <v>392</v>
      </c>
      <c r="C55" s="14">
        <v>7968</v>
      </c>
      <c r="D55" s="14">
        <v>2022</v>
      </c>
      <c r="E55" s="279">
        <f t="shared" si="1"/>
        <v>9990</v>
      </c>
    </row>
    <row r="56" spans="2:5" ht="15.75" thickBot="1">
      <c r="B56" s="264" t="s">
        <v>393</v>
      </c>
      <c r="C56" s="19">
        <v>9501</v>
      </c>
      <c r="D56" s="19">
        <v>2637</v>
      </c>
      <c r="E56" s="273">
        <f t="shared" si="1"/>
        <v>12138</v>
      </c>
    </row>
    <row r="58" spans="2:5" ht="15" thickBot="1"/>
    <row r="59" spans="2:5" ht="15">
      <c r="B59" s="261" t="s">
        <v>213</v>
      </c>
      <c r="C59" s="280" t="s">
        <v>165</v>
      </c>
      <c r="D59" s="281" t="s">
        <v>166</v>
      </c>
      <c r="E59" s="282" t="s">
        <v>167</v>
      </c>
    </row>
    <row r="60" spans="2:5" ht="15">
      <c r="B60" s="262" t="s">
        <v>92</v>
      </c>
      <c r="C60" s="14">
        <v>2607</v>
      </c>
      <c r="D60" s="14">
        <v>570</v>
      </c>
      <c r="E60" s="279">
        <f>C60+D60</f>
        <v>3177</v>
      </c>
    </row>
    <row r="61" spans="2:5" ht="15">
      <c r="B61" s="263" t="s">
        <v>93</v>
      </c>
      <c r="C61" s="14">
        <v>15705</v>
      </c>
      <c r="D61" s="14">
        <v>8436</v>
      </c>
      <c r="E61" s="279">
        <f t="shared" ref="E61:E64" si="2">C61+D61</f>
        <v>24141</v>
      </c>
    </row>
    <row r="62" spans="2:5" ht="15">
      <c r="B62" s="263" t="s">
        <v>94</v>
      </c>
      <c r="C62" s="14">
        <v>21561</v>
      </c>
      <c r="D62" s="14">
        <v>6486</v>
      </c>
      <c r="E62" s="279">
        <f t="shared" si="2"/>
        <v>28047</v>
      </c>
    </row>
    <row r="63" spans="2:5" ht="15">
      <c r="B63" s="263" t="s">
        <v>1</v>
      </c>
      <c r="C63" s="14">
        <v>1611</v>
      </c>
      <c r="D63" s="14">
        <v>399</v>
      </c>
      <c r="E63" s="279">
        <f t="shared" si="2"/>
        <v>2010</v>
      </c>
    </row>
    <row r="64" spans="2:5" ht="15.75" thickBot="1">
      <c r="B64" s="264" t="s">
        <v>562</v>
      </c>
      <c r="C64" s="19">
        <v>5112</v>
      </c>
      <c r="D64" s="19">
        <v>1341</v>
      </c>
      <c r="E64" s="273">
        <f t="shared" si="2"/>
        <v>6453</v>
      </c>
    </row>
    <row r="66" spans="2:5" ht="15" thickBot="1"/>
    <row r="67" spans="2:5" ht="15">
      <c r="B67" s="261" t="s">
        <v>385</v>
      </c>
      <c r="C67" s="280" t="s">
        <v>165</v>
      </c>
      <c r="D67" s="281" t="s">
        <v>166</v>
      </c>
      <c r="E67" s="282" t="s">
        <v>167</v>
      </c>
    </row>
    <row r="68" spans="2:5" ht="15">
      <c r="B68" s="262" t="s">
        <v>219</v>
      </c>
      <c r="C68" s="14">
        <v>1005</v>
      </c>
      <c r="D68" s="14">
        <v>2916</v>
      </c>
      <c r="E68" s="279">
        <f>C68+D68</f>
        <v>3921</v>
      </c>
    </row>
    <row r="69" spans="2:5" ht="15">
      <c r="B69" s="263" t="s">
        <v>98</v>
      </c>
      <c r="C69" s="14">
        <v>7320</v>
      </c>
      <c r="D69" s="14">
        <v>1797</v>
      </c>
      <c r="E69" s="279">
        <f t="shared" ref="E69:E73" si="3">C69+D69</f>
        <v>9117</v>
      </c>
    </row>
    <row r="70" spans="2:5" ht="15">
      <c r="B70" s="263" t="s">
        <v>97</v>
      </c>
      <c r="C70" s="14">
        <v>29049</v>
      </c>
      <c r="D70" s="14">
        <v>9600</v>
      </c>
      <c r="E70" s="279">
        <f t="shared" si="3"/>
        <v>38649</v>
      </c>
    </row>
    <row r="71" spans="2:5" ht="15">
      <c r="B71" s="263" t="s">
        <v>349</v>
      </c>
      <c r="C71" s="14">
        <v>405</v>
      </c>
      <c r="D71" s="14">
        <v>120</v>
      </c>
      <c r="E71" s="279">
        <f t="shared" si="3"/>
        <v>525</v>
      </c>
    </row>
    <row r="72" spans="2:5" ht="15">
      <c r="B72" s="263" t="s">
        <v>101</v>
      </c>
      <c r="C72" s="14">
        <v>675</v>
      </c>
      <c r="D72" s="14">
        <v>174</v>
      </c>
      <c r="E72" s="279">
        <f t="shared" si="3"/>
        <v>849</v>
      </c>
    </row>
    <row r="73" spans="2:5" ht="15.75" thickBot="1">
      <c r="B73" s="264" t="s">
        <v>99</v>
      </c>
      <c r="C73" s="19">
        <v>8142</v>
      </c>
      <c r="D73" s="19">
        <v>2625</v>
      </c>
      <c r="E73" s="273">
        <f t="shared" si="3"/>
        <v>10767</v>
      </c>
    </row>
    <row r="75" spans="2:5" ht="15" thickBot="1"/>
    <row r="76" spans="2:5" ht="15">
      <c r="B76" s="261" t="s">
        <v>387</v>
      </c>
      <c r="C76" s="280" t="s">
        <v>165</v>
      </c>
      <c r="D76" s="281" t="s">
        <v>166</v>
      </c>
      <c r="E76" s="282" t="s">
        <v>167</v>
      </c>
    </row>
    <row r="77" spans="2:5" ht="15">
      <c r="B77" s="262" t="s">
        <v>138</v>
      </c>
      <c r="C77" s="14">
        <v>21873</v>
      </c>
      <c r="D77" s="14">
        <v>8067</v>
      </c>
      <c r="E77" s="279">
        <f>C77+D77</f>
        <v>29940</v>
      </c>
    </row>
    <row r="78" spans="2:5" ht="15.75" thickBot="1">
      <c r="B78" s="264" t="s">
        <v>139</v>
      </c>
      <c r="C78" s="19">
        <v>24726</v>
      </c>
      <c r="D78" s="19">
        <v>9165</v>
      </c>
      <c r="E78" s="273">
        <f t="shared" ref="E78" si="4">C78+D78</f>
        <v>33891</v>
      </c>
    </row>
    <row r="80" spans="2:5" ht="15" thickBot="1"/>
    <row r="81" spans="2:5" ht="15">
      <c r="B81" s="261" t="s">
        <v>389</v>
      </c>
      <c r="C81" s="280" t="s">
        <v>165</v>
      </c>
      <c r="D81" s="281" t="s">
        <v>166</v>
      </c>
      <c r="E81" s="282" t="s">
        <v>167</v>
      </c>
    </row>
    <row r="82" spans="2:5" ht="15">
      <c r="B82" s="262" t="s">
        <v>123</v>
      </c>
      <c r="C82" s="14">
        <v>159</v>
      </c>
      <c r="D82" s="14">
        <v>63</v>
      </c>
      <c r="E82" s="279">
        <f>C82+D82</f>
        <v>222</v>
      </c>
    </row>
    <row r="83" spans="2:5" ht="15">
      <c r="B83" s="263" t="s">
        <v>124</v>
      </c>
      <c r="C83" s="14">
        <v>3126</v>
      </c>
      <c r="D83" s="14">
        <v>996</v>
      </c>
      <c r="E83" s="279">
        <f t="shared" ref="E83:E92" si="5">C83+D83</f>
        <v>4122</v>
      </c>
    </row>
    <row r="84" spans="2:5" ht="15">
      <c r="B84" s="263" t="s">
        <v>125</v>
      </c>
      <c r="C84" s="14">
        <v>10020</v>
      </c>
      <c r="D84" s="14">
        <v>3378</v>
      </c>
      <c r="E84" s="279">
        <f t="shared" si="5"/>
        <v>13398</v>
      </c>
    </row>
    <row r="85" spans="2:5" ht="15">
      <c r="B85" s="263" t="s">
        <v>126</v>
      </c>
      <c r="C85" s="14">
        <v>7443</v>
      </c>
      <c r="D85" s="14">
        <v>2457</v>
      </c>
      <c r="E85" s="279">
        <f t="shared" si="5"/>
        <v>9900</v>
      </c>
    </row>
    <row r="86" spans="2:5" ht="15">
      <c r="B86" s="263" t="s">
        <v>127</v>
      </c>
      <c r="C86" s="14">
        <v>5184</v>
      </c>
      <c r="D86" s="14">
        <v>1830</v>
      </c>
      <c r="E86" s="279">
        <f t="shared" si="5"/>
        <v>7014</v>
      </c>
    </row>
    <row r="87" spans="2:5" ht="15">
      <c r="B87" s="263" t="s">
        <v>128</v>
      </c>
      <c r="C87" s="14">
        <v>4269</v>
      </c>
      <c r="D87" s="14">
        <v>1650</v>
      </c>
      <c r="E87" s="279">
        <f t="shared" si="5"/>
        <v>5919</v>
      </c>
    </row>
    <row r="88" spans="2:5" ht="15">
      <c r="B88" s="263" t="s">
        <v>129</v>
      </c>
      <c r="C88" s="14">
        <v>4365</v>
      </c>
      <c r="D88" s="14">
        <v>1731</v>
      </c>
      <c r="E88" s="279">
        <f t="shared" si="5"/>
        <v>6096</v>
      </c>
    </row>
    <row r="89" spans="2:5" ht="15">
      <c r="B89" s="263" t="s">
        <v>130</v>
      </c>
      <c r="C89" s="14">
        <v>4047</v>
      </c>
      <c r="D89" s="14">
        <v>1644</v>
      </c>
      <c r="E89" s="279">
        <f t="shared" si="5"/>
        <v>5691</v>
      </c>
    </row>
    <row r="90" spans="2:5" ht="15">
      <c r="B90" s="263" t="s">
        <v>131</v>
      </c>
      <c r="C90" s="14">
        <v>3603</v>
      </c>
      <c r="D90" s="14">
        <v>1515</v>
      </c>
      <c r="E90" s="279">
        <f t="shared" si="5"/>
        <v>5118</v>
      </c>
    </row>
    <row r="91" spans="2:5" ht="15">
      <c r="B91" s="263" t="s">
        <v>132</v>
      </c>
      <c r="C91" s="14">
        <v>2727</v>
      </c>
      <c r="D91" s="14">
        <v>1161</v>
      </c>
      <c r="E91" s="279">
        <f t="shared" si="5"/>
        <v>3888</v>
      </c>
    </row>
    <row r="92" spans="2:5" ht="15.75" thickBot="1">
      <c r="B92" s="264" t="s">
        <v>133</v>
      </c>
      <c r="C92" s="19">
        <v>1650</v>
      </c>
      <c r="D92" s="19">
        <v>810</v>
      </c>
      <c r="E92" s="273">
        <f t="shared" si="5"/>
        <v>2460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19</vt:i4>
      </vt:variant>
    </vt:vector>
  </HeadingPairs>
  <TitlesOfParts>
    <vt:vector size="44" baseType="lpstr">
      <vt:lpstr>Disclaimer</vt:lpstr>
      <vt:lpstr>data reference</vt:lpstr>
      <vt:lpstr>A1</vt:lpstr>
      <vt:lpstr>A2</vt:lpstr>
      <vt:lpstr>A3</vt:lpstr>
      <vt:lpstr>A4</vt:lpstr>
      <vt:lpstr>A5</vt:lpstr>
      <vt:lpstr>A6</vt:lpstr>
      <vt:lpstr>A7</vt:lpstr>
      <vt:lpstr>A8</vt:lpstr>
      <vt:lpstr>A9</vt:lpstr>
      <vt:lpstr>A10</vt:lpstr>
      <vt:lpstr>A11</vt:lpstr>
      <vt:lpstr>A12</vt:lpstr>
      <vt:lpstr>A13</vt:lpstr>
      <vt:lpstr>A14</vt:lpstr>
      <vt:lpstr>A15</vt:lpstr>
      <vt:lpstr>A16</vt:lpstr>
      <vt:lpstr>A17</vt:lpstr>
      <vt:lpstr>A18</vt:lpstr>
      <vt:lpstr>B1</vt:lpstr>
      <vt:lpstr>B2</vt:lpstr>
      <vt:lpstr>B3</vt:lpstr>
      <vt:lpstr>B4</vt:lpstr>
      <vt:lpstr>B5</vt:lpstr>
      <vt:lpstr>'A3'!_ftn1</vt:lpstr>
      <vt:lpstr>'A3'!_ftnref1</vt:lpstr>
      <vt:lpstr>'A12'!_Ref11662220</vt:lpstr>
      <vt:lpstr>'A7'!_Ref11832461</vt:lpstr>
      <vt:lpstr>'A11'!_Ref11841330</vt:lpstr>
      <vt:lpstr>'A11'!_Ref11841333</vt:lpstr>
      <vt:lpstr>'A6'!_Ref12445107</vt:lpstr>
      <vt:lpstr>'A14'!_Ref12521322</vt:lpstr>
      <vt:lpstr>'A13'!_Ref12526808</vt:lpstr>
      <vt:lpstr>'A15'!_Ref12546155</vt:lpstr>
      <vt:lpstr>'A1'!_Ref13215745</vt:lpstr>
      <vt:lpstr>'A2'!_Ref13216874</vt:lpstr>
      <vt:lpstr>'B2'!_Ref13219644</vt:lpstr>
      <vt:lpstr>'A2'!_Ref13219703</vt:lpstr>
      <vt:lpstr>'A2'!_Ref13219712</vt:lpstr>
      <vt:lpstr>'A1'!_Ref501007236</vt:lpstr>
      <vt:lpstr>'A1'!_Ref506816592</vt:lpstr>
      <vt:lpstr>'A18'!_Ref8904750</vt:lpstr>
      <vt:lpstr>'A18'!_Ref8904811</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Judd</dc:creator>
  <cp:lastModifiedBy>John Gibbs</cp:lastModifiedBy>
  <dcterms:created xsi:type="dcterms:W3CDTF">2018-01-30T20:40:24Z</dcterms:created>
  <dcterms:modified xsi:type="dcterms:W3CDTF">2020-01-22T23:12:23Z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A12278780</vt:lpwstr>
  </property>
  <property fmtid="{D5CDD505-2E9C-101B-9397-08002B2CF9AE}" pid="4" name="Objective-Title">
    <vt:lpwstr>Electronic Appendices off_ben2019_v4</vt:lpwstr>
  </property>
  <property fmtid="{D5CDD505-2E9C-101B-9397-08002B2CF9AE}" pid="5" name="Objective-Comment">
    <vt:lpwstr/>
  </property>
  <property fmtid="{D5CDD505-2E9C-101B-9397-08002B2CF9AE}" pid="6" name="Objective-CreationStamp">
    <vt:filetime>2020-01-22T23:10:36Z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2020-01-22T23:14:06Z</vt:filetime>
  </property>
  <property fmtid="{D5CDD505-2E9C-101B-9397-08002B2CF9AE}" pid="11" name="Objective-Owner">
    <vt:lpwstr>John Gibbs</vt:lpwstr>
  </property>
  <property fmtid="{D5CDD505-2E9C-101B-9397-08002B2CF9AE}" pid="12" name="Objective-Path">
    <vt:lpwstr>Investment Approach:Actuaries:Annual Report:2018:Publication and design team:Welfare:</vt:lpwstr>
  </property>
  <property fmtid="{D5CDD505-2E9C-101B-9397-08002B2CF9AE}" pid="13" name="Objective-Parent">
    <vt:lpwstr>Welfare</vt:lpwstr>
  </property>
  <property fmtid="{D5CDD505-2E9C-101B-9397-08002B2CF9AE}" pid="14" name="Objective-State">
    <vt:lpwstr>Being Drafted</vt:lpwstr>
  </property>
  <property fmtid="{D5CDD505-2E9C-101B-9397-08002B2CF9AE}" pid="15" name="Objective-Version">
    <vt:lpwstr>0.2</vt:lpwstr>
  </property>
  <property fmtid="{D5CDD505-2E9C-101B-9397-08002B2CF9AE}" pid="16" name="Objective-VersionNumber">
    <vt:r8>2</vt:r8>
  </property>
  <property fmtid="{D5CDD505-2E9C-101B-9397-08002B2CF9AE}" pid="17" name="Objective-VersionComment">
    <vt:lpwstr>Version 2</vt:lpwstr>
  </property>
  <property fmtid="{D5CDD505-2E9C-101B-9397-08002B2CF9AE}" pid="18" name="Objective-FileNumber">
    <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